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enowefaG\Documents\Uchwały 2016 rok\"/>
    </mc:Choice>
  </mc:AlternateContent>
  <bookViews>
    <workbookView xWindow="0" yWindow="0" windowWidth="23040" windowHeight="8832"/>
  </bookViews>
  <sheets>
    <sheet name="Arkusz1" sheetId="1" r:id="rId1"/>
  </sheets>
  <definedNames>
    <definedName name="_xlnm.Print_Area" localSheetId="0">Arkusz1!$A$1:$O$118</definedName>
  </definedNames>
  <calcPr calcId="152511"/>
</workbook>
</file>

<file path=xl/calcChain.xml><?xml version="1.0" encoding="utf-8"?>
<calcChain xmlns="http://schemas.openxmlformats.org/spreadsheetml/2006/main">
  <c r="E102" i="1" l="1"/>
  <c r="D105" i="1"/>
  <c r="E105" i="1"/>
  <c r="E108" i="1" l="1"/>
  <c r="D108" i="1" s="1"/>
  <c r="I107" i="1"/>
  <c r="E107" i="1" s="1"/>
  <c r="I102" i="1"/>
  <c r="D102" i="1"/>
  <c r="D103" i="1"/>
  <c r="E103" i="1"/>
  <c r="E85" i="1"/>
  <c r="I81" i="1"/>
  <c r="E74" i="1"/>
  <c r="F74" i="1"/>
  <c r="I70" i="1"/>
  <c r="E38" i="1"/>
  <c r="D38" i="1" s="1"/>
  <c r="I38" i="1"/>
  <c r="D44" i="1"/>
  <c r="E44" i="1"/>
  <c r="I110" i="1" l="1"/>
  <c r="O110" i="1"/>
  <c r="G110" i="1" l="1"/>
  <c r="G47" i="1"/>
  <c r="H47" i="1"/>
  <c r="I47" i="1"/>
  <c r="G38" i="1"/>
  <c r="H38" i="1"/>
  <c r="F48" i="1"/>
  <c r="E48" i="1" s="1"/>
  <c r="D48" i="1" s="1"/>
  <c r="D47" i="1" s="1"/>
  <c r="F47" i="1" l="1"/>
  <c r="E47" i="1"/>
  <c r="N99" i="1"/>
  <c r="D85" i="1"/>
  <c r="K81" i="1"/>
  <c r="F68" i="1"/>
  <c r="E68" i="1" s="1"/>
  <c r="D68" i="1" s="1"/>
  <c r="G57" i="1"/>
  <c r="F67" i="1"/>
  <c r="E67" i="1" s="1"/>
  <c r="D67" i="1" s="1"/>
  <c r="F38" i="1" l="1"/>
  <c r="G35" i="1"/>
  <c r="H35" i="1"/>
  <c r="F25" i="1" l="1"/>
  <c r="E25" i="1" s="1"/>
  <c r="H24" i="1"/>
  <c r="K38" i="1"/>
  <c r="E100" i="1"/>
  <c r="D100" i="1" s="1"/>
  <c r="I99" i="1"/>
  <c r="N70" i="1"/>
  <c r="M71" i="1"/>
  <c r="D71" i="1" s="1"/>
  <c r="F34" i="1"/>
  <c r="E31" i="1"/>
  <c r="D31" i="1" s="1"/>
  <c r="I30" i="1"/>
  <c r="K27" i="1"/>
  <c r="N27" i="1"/>
  <c r="M29" i="1"/>
  <c r="D29" i="1" s="1"/>
  <c r="H21" i="1"/>
  <c r="F22" i="1"/>
  <c r="F21" i="1" s="1"/>
  <c r="F69" i="1"/>
  <c r="E69" i="1" s="1"/>
  <c r="F84" i="1"/>
  <c r="E84" i="1" s="1"/>
  <c r="F24" i="1" l="1"/>
  <c r="M70" i="1"/>
  <c r="E22" i="1"/>
  <c r="D22" i="1" s="1"/>
  <c r="M84" i="1"/>
  <c r="D84" i="1" s="1"/>
  <c r="N81" i="1"/>
  <c r="M81" i="1" s="1"/>
  <c r="K57" i="1"/>
  <c r="K110" i="1" s="1"/>
  <c r="M46" i="1"/>
  <c r="M45" i="1" s="1"/>
  <c r="M28" i="1"/>
  <c r="M27" i="1" s="1"/>
  <c r="E23" i="1"/>
  <c r="D23" i="1" s="1"/>
  <c r="I21" i="1"/>
  <c r="F106" i="1"/>
  <c r="E106" i="1" s="1"/>
  <c r="D106" i="1" s="1"/>
  <c r="N87" i="1"/>
  <c r="M87" i="1" s="1"/>
  <c r="M90" i="1"/>
  <c r="M60" i="1"/>
  <c r="H53" i="1"/>
  <c r="H52" i="1" s="1"/>
  <c r="N53" i="1"/>
  <c r="M53" i="1" s="1"/>
  <c r="G102" i="1"/>
  <c r="F65" i="1"/>
  <c r="E65" i="1" s="1"/>
  <c r="D65" i="1" s="1"/>
  <c r="F37" i="1"/>
  <c r="M99" i="1"/>
  <c r="M101" i="1"/>
  <c r="F73" i="1"/>
  <c r="E73" i="1" s="1"/>
  <c r="D73" i="1" s="1"/>
  <c r="M41" i="1"/>
  <c r="M38" i="1" s="1"/>
  <c r="J35" i="1"/>
  <c r="M34" i="1"/>
  <c r="M33" i="1" s="1"/>
  <c r="F109" i="1"/>
  <c r="E109" i="1" s="1"/>
  <c r="D109" i="1" s="1"/>
  <c r="N107" i="1"/>
  <c r="M107" i="1"/>
  <c r="H107" i="1"/>
  <c r="G107" i="1"/>
  <c r="E104" i="1"/>
  <c r="D104" i="1" s="1"/>
  <c r="H102" i="1"/>
  <c r="F101" i="1"/>
  <c r="E101" i="1" s="1"/>
  <c r="H99" i="1"/>
  <c r="F99" i="1" s="1"/>
  <c r="F98" i="1"/>
  <c r="E98" i="1" s="1"/>
  <c r="D98" i="1" s="1"/>
  <c r="F97" i="1"/>
  <c r="E97" i="1" s="1"/>
  <c r="D97" i="1" s="1"/>
  <c r="F96" i="1"/>
  <c r="E96" i="1" s="1"/>
  <c r="D96" i="1" s="1"/>
  <c r="F95" i="1"/>
  <c r="E95" i="1" s="1"/>
  <c r="D95" i="1" s="1"/>
  <c r="E94" i="1"/>
  <c r="D94" i="1" s="1"/>
  <c r="E93" i="1"/>
  <c r="D93" i="1" s="1"/>
  <c r="F92" i="1"/>
  <c r="E92" i="1" s="1"/>
  <c r="D92" i="1" s="1"/>
  <c r="F91" i="1"/>
  <c r="E91" i="1" s="1"/>
  <c r="D91" i="1" s="1"/>
  <c r="F90" i="1"/>
  <c r="E90" i="1" s="1"/>
  <c r="D90" i="1" s="1"/>
  <c r="F89" i="1"/>
  <c r="E89" i="1" s="1"/>
  <c r="D89" i="1" s="1"/>
  <c r="F88" i="1"/>
  <c r="E88" i="1" s="1"/>
  <c r="D88" i="1" s="1"/>
  <c r="J87" i="1"/>
  <c r="I87" i="1"/>
  <c r="H87" i="1"/>
  <c r="G87" i="1"/>
  <c r="F83" i="1"/>
  <c r="E83" i="1" s="1"/>
  <c r="D83" i="1" s="1"/>
  <c r="E82" i="1"/>
  <c r="D82" i="1" s="1"/>
  <c r="J81" i="1"/>
  <c r="H81" i="1"/>
  <c r="G81" i="1"/>
  <c r="F80" i="1"/>
  <c r="E80" i="1" s="1"/>
  <c r="D80" i="1" s="1"/>
  <c r="F79" i="1"/>
  <c r="E79" i="1" s="1"/>
  <c r="D79" i="1" s="1"/>
  <c r="F78" i="1"/>
  <c r="E78" i="1" s="1"/>
  <c r="D78" i="1" s="1"/>
  <c r="F77" i="1"/>
  <c r="E77" i="1" s="1"/>
  <c r="D77" i="1" s="1"/>
  <c r="F76" i="1"/>
  <c r="E76" i="1" s="1"/>
  <c r="D76" i="1" s="1"/>
  <c r="J75" i="1"/>
  <c r="I75" i="1"/>
  <c r="H75" i="1"/>
  <c r="G75" i="1"/>
  <c r="F72" i="1"/>
  <c r="E72" i="1" s="1"/>
  <c r="D72" i="1" s="1"/>
  <c r="H70" i="1"/>
  <c r="G70" i="1"/>
  <c r="F66" i="1"/>
  <c r="E66" i="1" s="1"/>
  <c r="D66" i="1" s="1"/>
  <c r="F64" i="1"/>
  <c r="E64" i="1" s="1"/>
  <c r="D64" i="1" s="1"/>
  <c r="F63" i="1"/>
  <c r="E63" i="1" s="1"/>
  <c r="D63" i="1" s="1"/>
  <c r="F62" i="1"/>
  <c r="E62" i="1" s="1"/>
  <c r="D62" i="1" s="1"/>
  <c r="M61" i="1"/>
  <c r="F61" i="1"/>
  <c r="E61" i="1" s="1"/>
  <c r="F60" i="1"/>
  <c r="F59" i="1"/>
  <c r="E59" i="1" s="1"/>
  <c r="D59" i="1" s="1"/>
  <c r="F58" i="1"/>
  <c r="E58" i="1" s="1"/>
  <c r="D58" i="1" s="1"/>
  <c r="N57" i="1"/>
  <c r="J57" i="1"/>
  <c r="I57" i="1"/>
  <c r="H57" i="1"/>
  <c r="M56" i="1"/>
  <c r="D56" i="1"/>
  <c r="F55" i="1"/>
  <c r="E55" i="1" s="1"/>
  <c r="D55" i="1" s="1"/>
  <c r="F54" i="1"/>
  <c r="E54" i="1" s="1"/>
  <c r="D54" i="1" s="1"/>
  <c r="E51" i="1"/>
  <c r="D51" i="1" s="1"/>
  <c r="L50" i="1"/>
  <c r="F46" i="1"/>
  <c r="E46" i="1" s="1"/>
  <c r="N45" i="1"/>
  <c r="J45" i="1"/>
  <c r="H45" i="1"/>
  <c r="G45" i="1"/>
  <c r="F43" i="1"/>
  <c r="E43" i="1" s="1"/>
  <c r="D43" i="1" s="1"/>
  <c r="F42" i="1"/>
  <c r="E42" i="1" s="1"/>
  <c r="D42" i="1" s="1"/>
  <c r="F41" i="1"/>
  <c r="E41" i="1" s="1"/>
  <c r="F40" i="1"/>
  <c r="E40" i="1" s="1"/>
  <c r="D40" i="1" s="1"/>
  <c r="F39" i="1"/>
  <c r="E39" i="1" s="1"/>
  <c r="D39" i="1" s="1"/>
  <c r="N38" i="1"/>
  <c r="J38" i="1"/>
  <c r="M36" i="1"/>
  <c r="F36" i="1"/>
  <c r="E36" i="1" s="1"/>
  <c r="N35" i="1"/>
  <c r="M35" i="1" s="1"/>
  <c r="E34" i="1"/>
  <c r="N33" i="1"/>
  <c r="H33" i="1"/>
  <c r="G33" i="1"/>
  <c r="F32" i="1"/>
  <c r="H30" i="1"/>
  <c r="G30" i="1"/>
  <c r="F28" i="1"/>
  <c r="E28" i="1" s="1"/>
  <c r="J27" i="1"/>
  <c r="H27" i="1"/>
  <c r="G27" i="1"/>
  <c r="E26" i="1"/>
  <c r="D26" i="1" s="1"/>
  <c r="D25" i="1"/>
  <c r="J24" i="1"/>
  <c r="I24" i="1"/>
  <c r="F52" i="1" l="1"/>
  <c r="E52" i="1" s="1"/>
  <c r="H110" i="1"/>
  <c r="D101" i="1"/>
  <c r="D99" i="1" s="1"/>
  <c r="F102" i="1"/>
  <c r="D41" i="1"/>
  <c r="D28" i="1"/>
  <c r="D46" i="1"/>
  <c r="F53" i="1"/>
  <c r="E53" i="1" s="1"/>
  <c r="D53" i="1" s="1"/>
  <c r="E24" i="1"/>
  <c r="L110" i="1"/>
  <c r="E50" i="1"/>
  <c r="D50" i="1" s="1"/>
  <c r="E99" i="1"/>
  <c r="F33" i="1"/>
  <c r="E33" i="1" s="1"/>
  <c r="D33" i="1" s="1"/>
  <c r="E21" i="1"/>
  <c r="D21" i="1" s="1"/>
  <c r="D34" i="1"/>
  <c r="M57" i="1"/>
  <c r="N52" i="1"/>
  <c r="N110" i="1" s="1"/>
  <c r="M52" i="1"/>
  <c r="J110" i="1"/>
  <c r="E37" i="1"/>
  <c r="D37" i="1" s="1"/>
  <c r="E32" i="1"/>
  <c r="D32" i="1" s="1"/>
  <c r="D69" i="1"/>
  <c r="D74" i="1"/>
  <c r="E60" i="1"/>
  <c r="D60" i="1" s="1"/>
  <c r="D24" i="1"/>
  <c r="F35" i="1"/>
  <c r="E35" i="1" s="1"/>
  <c r="D35" i="1" s="1"/>
  <c r="D36" i="1"/>
  <c r="F30" i="1"/>
  <c r="E30" i="1" s="1"/>
  <c r="F45" i="1"/>
  <c r="D61" i="1"/>
  <c r="F70" i="1"/>
  <c r="E70" i="1" s="1"/>
  <c r="D70" i="1" s="1"/>
  <c r="F75" i="1"/>
  <c r="F81" i="1"/>
  <c r="E81" i="1" s="1"/>
  <c r="D81" i="1" s="1"/>
  <c r="F107" i="1"/>
  <c r="F87" i="1"/>
  <c r="E87" i="1" s="1"/>
  <c r="D87" i="1" s="1"/>
  <c r="F57" i="1"/>
  <c r="E57" i="1" s="1"/>
  <c r="F27" i="1"/>
  <c r="E27" i="1" s="1"/>
  <c r="E75" i="1" l="1"/>
  <c r="D75" i="1" s="1"/>
  <c r="D52" i="1"/>
  <c r="M110" i="1"/>
  <c r="D57" i="1"/>
  <c r="D27" i="1"/>
  <c r="E45" i="1"/>
  <c r="D45" i="1" s="1"/>
  <c r="D30" i="1"/>
  <c r="D107" i="1"/>
  <c r="F110" i="1"/>
  <c r="E110" i="1" s="1"/>
  <c r="D110" i="1" l="1"/>
</calcChain>
</file>

<file path=xl/sharedStrings.xml><?xml version="1.0" encoding="utf-8"?>
<sst xmlns="http://schemas.openxmlformats.org/spreadsheetml/2006/main" count="252" uniqueCount="208">
  <si>
    <t>WYDATKI BUDŻETU POWIATU WĄGROWIECKIEGO</t>
  </si>
  <si>
    <t xml:space="preserve">                  W PODZIALE NA DZIAŁY I ROZDZIAŁY KLASYFIKACJI Z WYODRĘBNIENIEM WYNAGRODZEŃ I SKŁADEK OD NICH NALICZANYCH, DOTACJI NA ZADANIA BIEŻĄCE,</t>
  </si>
  <si>
    <t xml:space="preserve">              ŚWIADCZEŃ NA RZECZ OSÓB FIZYCZNYCH, WYDATKÓW NA PROGRAMY FINANSOWANE Z UDZIAŁEM ŚRODKÓW, O KTÓRYCH MOWA W ART.5 UST. 1 PKT 2 i 3 UOFP</t>
  </si>
  <si>
    <t>Dział</t>
  </si>
  <si>
    <t>Rozdział</t>
  </si>
  <si>
    <t>Nazwa</t>
  </si>
  <si>
    <t>Plan</t>
  </si>
  <si>
    <t>z tego:</t>
  </si>
  <si>
    <t>wydatki</t>
  </si>
  <si>
    <t>bieżące</t>
  </si>
  <si>
    <t xml:space="preserve">wydatki </t>
  </si>
  <si>
    <t>w tym na:</t>
  </si>
  <si>
    <t>dotacje na</t>
  </si>
  <si>
    <t xml:space="preserve">świadczenia na </t>
  </si>
  <si>
    <t>obsługa</t>
  </si>
  <si>
    <t>majątkowe</t>
  </si>
  <si>
    <t>inwestycje i</t>
  </si>
  <si>
    <t>jednostek</t>
  </si>
  <si>
    <t>wynagrodzenia i</t>
  </si>
  <si>
    <t xml:space="preserve">wydatki związane </t>
  </si>
  <si>
    <t>zadania bieżące</t>
  </si>
  <si>
    <t>rzecz osób</t>
  </si>
  <si>
    <t>na programy</t>
  </si>
  <si>
    <t>długu</t>
  </si>
  <si>
    <t>zakupy</t>
  </si>
  <si>
    <t>budżetowych</t>
  </si>
  <si>
    <t>składki od nich</t>
  </si>
  <si>
    <t>z realizacją ich</t>
  </si>
  <si>
    <t>fizycznych</t>
  </si>
  <si>
    <t>finansowane z</t>
  </si>
  <si>
    <t>inwestycyjne</t>
  </si>
  <si>
    <t>naliczane</t>
  </si>
  <si>
    <t>statutowych</t>
  </si>
  <si>
    <t>udziałem środków,</t>
  </si>
  <si>
    <t>zadań</t>
  </si>
  <si>
    <t>o których mowa w</t>
  </si>
  <si>
    <t>art.5 ust. 1 pkt 2 i 3 uofp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</si>
  <si>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</si>
  <si>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</si>
  <si>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</si>
  <si>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</si>
  <si>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</si>
  <si>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</si>
  <si>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</si>
  <si>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</si>
  <si>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</si>
  <si>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Pozostała działalność</t>
  </si>
  <si>
    <t>020</t>
  </si>
  <si>
    <t>Leśnictwo</t>
  </si>
  <si>
    <t>02001</t>
  </si>
  <si>
    <t>Gospodarka leśna</t>
  </si>
  <si>
    <t>02002</t>
  </si>
  <si>
    <t>Nadzór nad gospodarką leśną</t>
  </si>
  <si>
    <t>Transport i łączność</t>
  </si>
  <si>
    <t>60014</t>
  </si>
  <si>
    <t>Drogi publiczne powiatowe</t>
  </si>
  <si>
    <t>Turystyka</t>
  </si>
  <si>
    <t xml:space="preserve"> </t>
  </si>
  <si>
    <t>63095</t>
  </si>
  <si>
    <t>Gospodarka mieszkaniowa</t>
  </si>
  <si>
    <t>70005</t>
  </si>
  <si>
    <t>Gospodarka gruntami i nieruchomościami</t>
  </si>
  <si>
    <t>Działalność usługowa</t>
  </si>
  <si>
    <t>71012</t>
  </si>
  <si>
    <t>71015</t>
  </si>
  <si>
    <t>Nadzór budowlany</t>
  </si>
  <si>
    <t>Administracja publiczna</t>
  </si>
  <si>
    <t>75011</t>
  </si>
  <si>
    <t>Urzędy wojewódzkie</t>
  </si>
  <si>
    <t>75019</t>
  </si>
  <si>
    <t>Rady powiatów</t>
  </si>
  <si>
    <t>75020</t>
  </si>
  <si>
    <t>Starostwa powiatowe</t>
  </si>
  <si>
    <t>75045</t>
  </si>
  <si>
    <t>Kwalifikacja wojskowa</t>
  </si>
  <si>
    <t>75075</t>
  </si>
  <si>
    <t>Promocja jednostek samorządu terytorialnego</t>
  </si>
  <si>
    <t>Bezpieczeństwo publiczne i ochrona przeciwpożarowa</t>
  </si>
  <si>
    <t>75411</t>
  </si>
  <si>
    <t>Komendy powiatowe Państwowej Straży Pożarnej</t>
  </si>
  <si>
    <t>1</t>
  </si>
  <si>
    <t>Obsługa długu publicznego</t>
  </si>
  <si>
    <t>75702</t>
  </si>
  <si>
    <t>Obsługa papierów wartościowych, kredytów i pożyczek jednostek samorządu terytorialnego</t>
  </si>
  <si>
    <t>Różne rozliczenia</t>
  </si>
  <si>
    <t>75818</t>
  </si>
  <si>
    <t>Rezerwy ogólne i celowe</t>
  </si>
  <si>
    <t>Rezerwa ogólna</t>
  </si>
  <si>
    <t>Rezerwy celowe</t>
  </si>
  <si>
    <t>Rezerwy na inwestycje i zakupy inwestycyjne</t>
  </si>
  <si>
    <t>Oświata i wychowanie</t>
  </si>
  <si>
    <t>80102</t>
  </si>
  <si>
    <t>Szkoły podstawowe specjalne</t>
  </si>
  <si>
    <t>80111</t>
  </si>
  <si>
    <t>Gimnazja specjalne</t>
  </si>
  <si>
    <t>80120</t>
  </si>
  <si>
    <t>Licea ogólnokształcące</t>
  </si>
  <si>
    <t>80130</t>
  </si>
  <si>
    <t>Szkoły zawodowe</t>
  </si>
  <si>
    <t>80134</t>
  </si>
  <si>
    <t>Szkoły zawodowe specjalne</t>
  </si>
  <si>
    <t>80140</t>
  </si>
  <si>
    <t>Centra kształcenia ustawicznego i praktycznego oraz ośrodki dokształcania zawodowego</t>
  </si>
  <si>
    <t>80144</t>
  </si>
  <si>
    <t>Inne formy kształcenia osobno niewymienione</t>
  </si>
  <si>
    <t>80146</t>
  </si>
  <si>
    <t>Dokształcanie i doskonalenie nauczycieli</t>
  </si>
  <si>
    <t>80148</t>
  </si>
  <si>
    <t>Stołówki szkolne i przedszkolne</t>
  </si>
  <si>
    <t>80195</t>
  </si>
  <si>
    <t>Ochrona zdrowia</t>
  </si>
  <si>
    <t>85153</t>
  </si>
  <si>
    <t>Zwalczanie narkomanii</t>
  </si>
  <si>
    <t>85156</t>
  </si>
  <si>
    <t>Składki na ubezpieczenie zdrowotne oraz świadczenia dla osób nieobjętych obowiązkiem ubezpieczenia zdrowotnego</t>
  </si>
  <si>
    <t>85195</t>
  </si>
  <si>
    <t>Pomoc społeczna</t>
  </si>
  <si>
    <t>85201</t>
  </si>
  <si>
    <t>Placówki opiekuńczo-wychowawcze</t>
  </si>
  <si>
    <t>85202</t>
  </si>
  <si>
    <t>Domy pomocy społecznej</t>
  </si>
  <si>
    <t>85204</t>
  </si>
  <si>
    <t>Rodziny zastępcze</t>
  </si>
  <si>
    <t>85218</t>
  </si>
  <si>
    <t>Powiatowe centra pomocy rodzinie</t>
  </si>
  <si>
    <t>85220</t>
  </si>
  <si>
    <t>Jednostki specjalistycznego poradnictwa, mieszkania chronione i ośrodki interwencji kryzysowej</t>
  </si>
  <si>
    <t>Pozostałe zadania w zakresie polityki społecznej</t>
  </si>
  <si>
    <t>85311</t>
  </si>
  <si>
    <t>Rehabilitacja zawodowa i społeczna osób niepełnosprawnych</t>
  </si>
  <si>
    <t>85321</t>
  </si>
  <si>
    <t>Zespoły do spraw orzekania o niepełnosprawności</t>
  </si>
  <si>
    <t>85333</t>
  </si>
  <si>
    <t>Powiatowe urzędy pracy</t>
  </si>
  <si>
    <t>Edukacyjna opieka wychowawcza</t>
  </si>
  <si>
    <t>85401</t>
  </si>
  <si>
    <t>Świetlice szkolne</t>
  </si>
  <si>
    <t>85403</t>
  </si>
  <si>
    <t>Specjalne ośrodki szkolno-wychowawcze</t>
  </si>
  <si>
    <t>85406</t>
  </si>
  <si>
    <t>85407</t>
  </si>
  <si>
    <t>Placówki wychowania pozaszkolnego</t>
  </si>
  <si>
    <t>85410</t>
  </si>
  <si>
    <t>Internaty i bursy szkolne</t>
  </si>
  <si>
    <t>85415</t>
  </si>
  <si>
    <t>Pomoc materialna dla uczniów</t>
  </si>
  <si>
    <t>85419</t>
  </si>
  <si>
    <t>Ośrodki rewalidacyjno-wychowawcze</t>
  </si>
  <si>
    <t>85420</t>
  </si>
  <si>
    <t>Młodzieżowe ośrodki wychowawcze</t>
  </si>
  <si>
    <t>85421</t>
  </si>
  <si>
    <t>Młodzieżowe ośrodki socjoterapii</t>
  </si>
  <si>
    <t>85446</t>
  </si>
  <si>
    <t>85495</t>
  </si>
  <si>
    <t>Gospodarka komunalna i ochrona środowiska</t>
  </si>
  <si>
    <t>90095</t>
  </si>
  <si>
    <t>Kultura i ochrona dziedzictwa narodowego</t>
  </si>
  <si>
    <t>92116</t>
  </si>
  <si>
    <t>Biblioteki</t>
  </si>
  <si>
    <t>92195</t>
  </si>
  <si>
    <t xml:space="preserve">Kultura fizyczna </t>
  </si>
  <si>
    <t>92695</t>
  </si>
  <si>
    <t>OGÓŁEM</t>
  </si>
  <si>
    <t>Poradnie psychologiczno-pedagogiczne,w tym poradnie specjalistyczne</t>
  </si>
  <si>
    <t>01009</t>
  </si>
  <si>
    <t>Spółki wodne</t>
  </si>
  <si>
    <t>Rolnictwo i łowiectwo</t>
  </si>
  <si>
    <t>010</t>
  </si>
  <si>
    <t>01005</t>
  </si>
  <si>
    <t>Prace geodezyjno - urządzeniowe na potrzeby rolnictwa</t>
  </si>
  <si>
    <t>60016</t>
  </si>
  <si>
    <t>63003</t>
  </si>
  <si>
    <t>Zadania w zakresie upowszechniania turystyki</t>
  </si>
  <si>
    <t>85111</t>
  </si>
  <si>
    <t>Szpitale ogólne</t>
  </si>
  <si>
    <t>90002</t>
  </si>
  <si>
    <t>Gospodarka odpadami</t>
  </si>
  <si>
    <t>Drogi publiczne gminne</t>
  </si>
  <si>
    <t>WYDATKÓW NA OBSŁUGĘ DŁUGU I WYDATKÓW MAJĄTKOWYCH W ROKU 2016</t>
  </si>
  <si>
    <t>Zadania z zakresu geodezji i kartografii</t>
  </si>
  <si>
    <t>80150</t>
  </si>
  <si>
    <t>80151</t>
  </si>
  <si>
    <t>Realizacja zadań wymagających stosowania specjalnej organizacji nauki i metod pracy dla dzieci i młodzieży w szkołach podstawowych, gimnazjach, liceach ogólnokształcących, liceach profilowanych i szkołach zawodowych oraz szkołach artystycznych</t>
  </si>
  <si>
    <t>Kwalifikacyjne kursy zawodowe</t>
  </si>
  <si>
    <t>83595</t>
  </si>
  <si>
    <t>Wymiar sprawiedliwości</t>
  </si>
  <si>
    <t>75515</t>
  </si>
  <si>
    <t xml:space="preserve">Nieodpłatna pomoc prawna </t>
  </si>
  <si>
    <t>……………………………….</t>
  </si>
  <si>
    <t>w tym:</t>
  </si>
  <si>
    <t>finansowane</t>
  </si>
  <si>
    <t>z udziałem</t>
  </si>
  <si>
    <t>środków, o</t>
  </si>
  <si>
    <t>których mowa</t>
  </si>
  <si>
    <t>w art.5 ust. 1 pkt 2 i 3 uofp</t>
  </si>
  <si>
    <t>75095</t>
  </si>
  <si>
    <t>92105</t>
  </si>
  <si>
    <t>Pozostałe zadania w zakresie kultury</t>
  </si>
  <si>
    <t>92605</t>
  </si>
  <si>
    <t>Zadania w zakresie kultury fizycznej</t>
  </si>
  <si>
    <t>Załącznik Nr  1</t>
  </si>
  <si>
    <t>z dnia  25 lutego 2016r.</t>
  </si>
  <si>
    <t>Zarządu Powiatu Wągrowieckiego</t>
  </si>
  <si>
    <t>92120</t>
  </si>
  <si>
    <t xml:space="preserve">Ochrona zabytków i opieka nad zabytkami </t>
  </si>
  <si>
    <t>Starosta</t>
  </si>
  <si>
    <t xml:space="preserve"> /Tomasz Kranc/</t>
  </si>
  <si>
    <t>do  Uchwały Nr   259/2016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</si>
</sst>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Czcionka tekstu podstawowego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z val="18"/>
      <name val="Times New Roman"/>
      <family val="1"/>
      <charset val="238"/>
    </font>
    <font>
      <sz val="16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2"/>
      <color rgb="FFFF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theme="0"/>
      <name val="Times New Roman"/>
      <family val="1"/>
      <charset val="238"/>
    </font>
    <font>
      <sz val="11"/>
      <color theme="0"/>
      <name val="Times New Roman"/>
      <family val="1"/>
      <charset val="238"/>
    </font>
    <font>
      <i/>
      <sz val="11"/>
      <name val="Times New Roman"/>
      <family val="1"/>
      <charset val="238"/>
    </font>
    <font>
      <i/>
      <sz val="12"/>
      <name val="Times New Roman"/>
      <family val="1"/>
      <charset val="238"/>
    </font>
    <font>
      <b/>
      <sz val="12"/>
      <color rgb="FFCCFFFF"/>
      <name val="Times New Roman"/>
      <family val="1"/>
      <charset val="238"/>
    </font>
    <font>
      <b/>
      <sz val="11"/>
      <color rgb="FFCCFFFF"/>
      <name val="Times New Roman"/>
      <family val="1"/>
      <charset val="238"/>
    </font>
    <font>
      <b/>
      <sz val="11"/>
      <color theme="0"/>
      <name val="Times New Roman"/>
      <family val="1"/>
      <charset val="238"/>
    </font>
    <font>
      <sz val="12"/>
      <color rgb="FFCCFFFF"/>
      <name val="Times New Roman"/>
      <family val="1"/>
      <charset val="238"/>
    </font>
    <font>
      <sz val="12"/>
      <color theme="1"/>
      <name val="Czcionka tekstu podstawowego"/>
      <family val="2"/>
      <charset val="238"/>
    </font>
    <font>
      <sz val="14"/>
      <name val="Times New Roman"/>
      <family val="1"/>
      <charset val="238"/>
    </font>
    <font>
      <sz val="14"/>
      <color theme="1"/>
      <name val="Czcionka tekstu podstawowego"/>
      <family val="2"/>
      <charset val="238"/>
    </font>
    <font>
      <b/>
      <sz val="18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9">
    <xf numFmtId="0" fontId="0" fillId="0" borderId="0" xfId="0"/>
    <xf numFmtId="0" fontId="2" fillId="0" borderId="0" xfId="0" applyFont="1"/>
    <xf numFmtId="0" fontId="1" fillId="0" borderId="0" xfId="0" applyFont="1" applyAlignment="1"/>
    <xf numFmtId="0" fontId="1" fillId="0" borderId="0" xfId="0" applyFont="1"/>
    <xf numFmtId="49" fontId="1" fillId="0" borderId="0" xfId="0" applyNumberFormat="1" applyFont="1" applyAlignment="1"/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2" fillId="0" borderId="11" xfId="0" applyNumberFormat="1" applyFont="1" applyFill="1" applyBorder="1" applyAlignment="1">
      <alignment horizontal="center"/>
    </xf>
    <xf numFmtId="49" fontId="2" fillId="0" borderId="12" xfId="0" applyNumberFormat="1" applyFont="1" applyFill="1" applyBorder="1" applyAlignment="1">
      <alignment horizontal="center"/>
    </xf>
    <xf numFmtId="4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3" fontId="2" fillId="0" borderId="0" xfId="0" applyNumberFormat="1" applyFont="1" applyFill="1" applyBorder="1"/>
    <xf numFmtId="1" fontId="1" fillId="0" borderId="0" xfId="0" applyNumberFormat="1" applyFont="1" applyFill="1" applyBorder="1" applyAlignment="1">
      <alignment horizontal="center"/>
    </xf>
    <xf numFmtId="4" fontId="2" fillId="0" borderId="0" xfId="0" applyNumberFormat="1" applyFont="1" applyFill="1" applyBorder="1"/>
    <xf numFmtId="3" fontId="2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/>
    <xf numFmtId="4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vertical="top"/>
    </xf>
    <xf numFmtId="3" fontId="1" fillId="0" borderId="0" xfId="0" applyNumberFormat="1" applyFont="1" applyFill="1" applyBorder="1" applyAlignment="1">
      <alignment horizontal="right" vertical="top"/>
    </xf>
    <xf numFmtId="3" fontId="1" fillId="0" borderId="0" xfId="0" applyNumberFormat="1" applyFont="1" applyFill="1" applyBorder="1" applyAlignment="1">
      <alignment vertical="center"/>
    </xf>
    <xf numFmtId="4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vertical="center" wrapText="1"/>
    </xf>
    <xf numFmtId="3" fontId="1" fillId="0" borderId="0" xfId="0" applyNumberFormat="1" applyFont="1" applyFill="1" applyBorder="1" applyAlignment="1">
      <alignment horizontal="right"/>
    </xf>
    <xf numFmtId="3" fontId="6" fillId="0" borderId="0" xfId="0" applyNumberFormat="1" applyFont="1" applyFill="1" applyBorder="1" applyAlignment="1"/>
    <xf numFmtId="3" fontId="5" fillId="0" borderId="0" xfId="0" applyNumberFormat="1" applyFont="1" applyFill="1" applyBorder="1" applyAlignment="1">
      <alignment horizontal="center"/>
    </xf>
    <xf numFmtId="3" fontId="2" fillId="0" borderId="0" xfId="0" applyNumberFormat="1" applyFont="1" applyFill="1" applyBorder="1" applyAlignment="1"/>
    <xf numFmtId="3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vertical="center" wrapText="1"/>
    </xf>
    <xf numFmtId="4" fontId="1" fillId="0" borderId="0" xfId="0" applyNumberFormat="1" applyFont="1" applyFill="1" applyBorder="1"/>
    <xf numFmtId="0" fontId="1" fillId="0" borderId="0" xfId="0" applyFont="1" applyFill="1" applyBorder="1"/>
    <xf numFmtId="3" fontId="1" fillId="0" borderId="0" xfId="0" applyNumberFormat="1" applyFont="1"/>
    <xf numFmtId="49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vertical="center" wrapText="1"/>
    </xf>
    <xf numFmtId="3" fontId="2" fillId="0" borderId="0" xfId="0" applyNumberFormat="1" applyFont="1"/>
    <xf numFmtId="49" fontId="1" fillId="0" borderId="0" xfId="0" applyNumberFormat="1" applyFont="1"/>
    <xf numFmtId="49" fontId="2" fillId="0" borderId="0" xfId="0" applyNumberFormat="1" applyFont="1" applyAlignment="1">
      <alignment vertical="center" wrapText="1"/>
    </xf>
    <xf numFmtId="49" fontId="2" fillId="0" borderId="0" xfId="0" applyNumberFormat="1" applyFont="1"/>
    <xf numFmtId="0" fontId="2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1" fontId="2" fillId="0" borderId="16" xfId="0" applyNumberFormat="1" applyFont="1" applyFill="1" applyBorder="1" applyAlignment="1">
      <alignment horizontal="center"/>
    </xf>
    <xf numFmtId="1" fontId="2" fillId="0" borderId="4" xfId="0" applyNumberFormat="1" applyFont="1" applyFill="1" applyBorder="1" applyAlignment="1">
      <alignment horizontal="center"/>
    </xf>
    <xf numFmtId="1" fontId="2" fillId="0" borderId="3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1" fontId="2" fillId="0" borderId="3" xfId="0" applyNumberFormat="1" applyFont="1" applyFill="1" applyBorder="1" applyAlignment="1">
      <alignment horizontal="center" vertical="center" wrapText="1"/>
    </xf>
    <xf numFmtId="1" fontId="2" fillId="0" borderId="4" xfId="0" applyNumberFormat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top"/>
    </xf>
    <xf numFmtId="3" fontId="2" fillId="0" borderId="15" xfId="0" applyNumberFormat="1" applyFont="1" applyFill="1" applyBorder="1" applyAlignment="1">
      <alignment horizontal="center" vertical="top"/>
    </xf>
    <xf numFmtId="1" fontId="7" fillId="5" borderId="6" xfId="0" applyNumberFormat="1" applyFont="1" applyFill="1" applyBorder="1" applyAlignment="1">
      <alignment horizontal="center"/>
    </xf>
    <xf numFmtId="1" fontId="7" fillId="5" borderId="0" xfId="0" applyNumberFormat="1" applyFont="1" applyFill="1" applyBorder="1" applyAlignment="1">
      <alignment horizontal="center"/>
    </xf>
    <xf numFmtId="3" fontId="10" fillId="0" borderId="19" xfId="0" applyNumberFormat="1" applyFont="1" applyFill="1" applyBorder="1" applyAlignment="1">
      <alignment horizontal="right"/>
    </xf>
    <xf numFmtId="1" fontId="7" fillId="0" borderId="19" xfId="0" applyNumberFormat="1" applyFont="1" applyFill="1" applyBorder="1" applyAlignment="1">
      <alignment horizontal="center"/>
    </xf>
    <xf numFmtId="1" fontId="7" fillId="0" borderId="1" xfId="0" applyNumberFormat="1" applyFont="1" applyFill="1" applyBorder="1" applyAlignment="1">
      <alignment horizontal="center"/>
    </xf>
    <xf numFmtId="3" fontId="9" fillId="0" borderId="5" xfId="0" applyNumberFormat="1" applyFont="1" applyFill="1" applyBorder="1"/>
    <xf numFmtId="3" fontId="7" fillId="0" borderId="7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>
      <alignment horizontal="right"/>
    </xf>
    <xf numFmtId="3" fontId="9" fillId="2" borderId="23" xfId="0" applyNumberFormat="1" applyFont="1" applyFill="1" applyBorder="1" applyAlignment="1">
      <alignment horizontal="right" vertical="center"/>
    </xf>
    <xf numFmtId="3" fontId="9" fillId="2" borderId="27" xfId="0" applyNumberFormat="1" applyFont="1" applyFill="1" applyBorder="1" applyAlignment="1">
      <alignment horizontal="right" vertical="center"/>
    </xf>
    <xf numFmtId="3" fontId="9" fillId="5" borderId="7" xfId="0" applyNumberFormat="1" applyFont="1" applyFill="1" applyBorder="1" applyAlignment="1">
      <alignment horizontal="right" vertical="center"/>
    </xf>
    <xf numFmtId="3" fontId="9" fillId="5" borderId="0" xfId="0" applyNumberFormat="1" applyFont="1" applyFill="1" applyBorder="1" applyAlignment="1">
      <alignment horizontal="right" vertical="center"/>
    </xf>
    <xf numFmtId="3" fontId="10" fillId="0" borderId="1" xfId="0" applyNumberFormat="1" applyFont="1" applyFill="1" applyBorder="1" applyAlignment="1">
      <alignment horizontal="right"/>
    </xf>
    <xf numFmtId="3" fontId="9" fillId="2" borderId="24" xfId="0" applyNumberFormat="1" applyFont="1" applyFill="1" applyBorder="1" applyAlignment="1">
      <alignment horizontal="right" vertical="center"/>
    </xf>
    <xf numFmtId="3" fontId="10" fillId="0" borderId="19" xfId="0" applyNumberFormat="1" applyFont="1" applyFill="1" applyBorder="1" applyAlignment="1">
      <alignment horizontal="right" vertical="top"/>
    </xf>
    <xf numFmtId="3" fontId="10" fillId="0" borderId="1" xfId="0" applyNumberFormat="1" applyFont="1" applyFill="1" applyBorder="1" applyAlignment="1">
      <alignment horizontal="right" vertical="top"/>
    </xf>
    <xf numFmtId="3" fontId="9" fillId="3" borderId="6" xfId="0" applyNumberFormat="1" applyFont="1" applyFill="1" applyBorder="1" applyAlignment="1">
      <alignment horizontal="right" vertical="center"/>
    </xf>
    <xf numFmtId="3" fontId="9" fillId="3" borderId="0" xfId="0" applyNumberFormat="1" applyFont="1" applyFill="1" applyBorder="1" applyAlignment="1">
      <alignment horizontal="right" vertical="center"/>
    </xf>
    <xf numFmtId="3" fontId="10" fillId="0" borderId="6" xfId="0" applyNumberFormat="1" applyFont="1" applyFill="1" applyBorder="1" applyAlignment="1">
      <alignment horizontal="right" vertical="top"/>
    </xf>
    <xf numFmtId="3" fontId="10" fillId="0" borderId="6" xfId="0" applyNumberFormat="1" applyFont="1" applyFill="1" applyBorder="1" applyAlignment="1">
      <alignment vertical="top"/>
    </xf>
    <xf numFmtId="3" fontId="10" fillId="0" borderId="0" xfId="0" applyNumberFormat="1" applyFont="1" applyFill="1" applyBorder="1" applyAlignment="1">
      <alignment vertical="top"/>
    </xf>
    <xf numFmtId="3" fontId="10" fillId="0" borderId="0" xfId="0" applyNumberFormat="1" applyFont="1" applyFill="1" applyBorder="1" applyAlignment="1">
      <alignment horizontal="right" vertical="top"/>
    </xf>
    <xf numFmtId="3" fontId="10" fillId="0" borderId="1" xfId="0" applyNumberFormat="1" applyFont="1" applyFill="1" applyBorder="1" applyAlignment="1">
      <alignment vertical="top"/>
    </xf>
    <xf numFmtId="3" fontId="10" fillId="0" borderId="7" xfId="0" applyNumberFormat="1" applyFont="1" applyFill="1" applyBorder="1" applyAlignment="1">
      <alignment horizontal="right" vertical="top"/>
    </xf>
    <xf numFmtId="3" fontId="7" fillId="0" borderId="7" xfId="0" applyNumberFormat="1" applyFont="1" applyFill="1" applyBorder="1" applyAlignment="1">
      <alignment horizontal="right" vertical="top"/>
    </xf>
    <xf numFmtId="3" fontId="7" fillId="0" borderId="0" xfId="0" applyNumberFormat="1" applyFont="1" applyFill="1" applyBorder="1" applyAlignment="1">
      <alignment horizontal="right" vertical="top"/>
    </xf>
    <xf numFmtId="3" fontId="7" fillId="0" borderId="6" xfId="0" applyNumberFormat="1" applyFont="1" applyFill="1" applyBorder="1" applyAlignment="1">
      <alignment horizontal="right" vertical="top"/>
    </xf>
    <xf numFmtId="3" fontId="8" fillId="2" borderId="23" xfId="0" applyNumberFormat="1" applyFont="1" applyFill="1" applyBorder="1" applyAlignment="1">
      <alignment horizontal="right" vertical="center"/>
    </xf>
    <xf numFmtId="3" fontId="8" fillId="2" borderId="27" xfId="0" applyNumberFormat="1" applyFont="1" applyFill="1" applyBorder="1" applyAlignment="1">
      <alignment horizontal="right" vertical="center"/>
    </xf>
    <xf numFmtId="3" fontId="7" fillId="0" borderId="40" xfId="0" applyNumberFormat="1" applyFont="1" applyFill="1" applyBorder="1" applyAlignment="1">
      <alignment horizontal="right" vertical="top"/>
    </xf>
    <xf numFmtId="3" fontId="10" fillId="0" borderId="17" xfId="0" applyNumberFormat="1" applyFont="1" applyFill="1" applyBorder="1" applyAlignment="1">
      <alignment vertical="top"/>
    </xf>
    <xf numFmtId="3" fontId="7" fillId="0" borderId="19" xfId="0" applyNumberFormat="1" applyFont="1" applyFill="1" applyBorder="1" applyAlignment="1">
      <alignment horizontal="right" vertical="top"/>
    </xf>
    <xf numFmtId="3" fontId="9" fillId="5" borderId="12" xfId="0" applyNumberFormat="1" applyFont="1" applyFill="1" applyBorder="1" applyAlignment="1">
      <alignment horizontal="right" vertical="center"/>
    </xf>
    <xf numFmtId="3" fontId="10" fillId="0" borderId="12" xfId="0" applyNumberFormat="1" applyFont="1" applyFill="1" applyBorder="1" applyAlignment="1">
      <alignment horizontal="right" vertical="top"/>
    </xf>
    <xf numFmtId="3" fontId="10" fillId="0" borderId="29" xfId="0" applyNumberFormat="1" applyFont="1" applyFill="1" applyBorder="1" applyAlignment="1">
      <alignment horizontal="right" vertical="top"/>
    </xf>
    <xf numFmtId="3" fontId="7" fillId="0" borderId="1" xfId="0" applyNumberFormat="1" applyFont="1" applyFill="1" applyBorder="1" applyAlignment="1">
      <alignment horizontal="right" vertical="top"/>
    </xf>
    <xf numFmtId="3" fontId="10" fillId="2" borderId="23" xfId="0" applyNumberFormat="1" applyFont="1" applyFill="1" applyBorder="1" applyAlignment="1">
      <alignment horizontal="right" vertical="top"/>
    </xf>
    <xf numFmtId="3" fontId="10" fillId="2" borderId="27" xfId="0" applyNumberFormat="1" applyFont="1" applyFill="1" applyBorder="1" applyAlignment="1">
      <alignment horizontal="right" vertical="top"/>
    </xf>
    <xf numFmtId="3" fontId="10" fillId="5" borderId="6" xfId="0" applyNumberFormat="1" applyFont="1" applyFill="1" applyBorder="1" applyAlignment="1">
      <alignment horizontal="right" vertical="top"/>
    </xf>
    <xf numFmtId="3" fontId="10" fillId="5" borderId="0" xfId="0" applyNumberFormat="1" applyFont="1" applyFill="1" applyBorder="1" applyAlignment="1">
      <alignment horizontal="right" vertical="top"/>
    </xf>
    <xf numFmtId="3" fontId="2" fillId="0" borderId="28" xfId="0" applyNumberFormat="1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/>
    </xf>
    <xf numFmtId="1" fontId="3" fillId="5" borderId="6" xfId="0" applyNumberFormat="1" applyFont="1" applyFill="1" applyBorder="1" applyAlignment="1">
      <alignment horizontal="left" vertical="center" wrapText="1"/>
    </xf>
    <xf numFmtId="3" fontId="3" fillId="5" borderId="0" xfId="0" applyNumberFormat="1" applyFont="1" applyFill="1" applyBorder="1" applyAlignment="1">
      <alignment vertical="center"/>
    </xf>
    <xf numFmtId="3" fontId="3" fillId="5" borderId="6" xfId="0" applyNumberFormat="1" applyFont="1" applyFill="1" applyBorder="1" applyAlignment="1"/>
    <xf numFmtId="3" fontId="3" fillId="5" borderId="0" xfId="0" applyNumberFormat="1" applyFont="1" applyFill="1" applyBorder="1" applyAlignment="1"/>
    <xf numFmtId="3" fontId="4" fillId="5" borderId="6" xfId="0" applyNumberFormat="1" applyFont="1" applyFill="1" applyBorder="1" applyAlignment="1"/>
    <xf numFmtId="49" fontId="3" fillId="5" borderId="0" xfId="0" applyNumberFormat="1" applyFont="1" applyFill="1" applyBorder="1" applyAlignment="1">
      <alignment horizontal="center" vertical="center"/>
    </xf>
    <xf numFmtId="49" fontId="4" fillId="5" borderId="5" xfId="0" applyNumberFormat="1" applyFont="1" applyFill="1" applyBorder="1" applyAlignment="1">
      <alignment horizontal="center" vertical="center"/>
    </xf>
    <xf numFmtId="3" fontId="3" fillId="5" borderId="0" xfId="0" applyNumberFormat="1" applyFont="1" applyFill="1" applyBorder="1" applyAlignment="1">
      <alignment horizontal="center"/>
    </xf>
    <xf numFmtId="1" fontId="4" fillId="0" borderId="2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/>
    </xf>
    <xf numFmtId="3" fontId="3" fillId="0" borderId="19" xfId="0" applyNumberFormat="1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center"/>
    </xf>
    <xf numFmtId="3" fontId="3" fillId="0" borderId="19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 vertical="center"/>
    </xf>
    <xf numFmtId="3" fontId="3" fillId="0" borderId="6" xfId="0" applyNumberFormat="1" applyFont="1" applyFill="1" applyBorder="1" applyAlignment="1">
      <alignment vertical="center" wrapText="1"/>
    </xf>
    <xf numFmtId="3" fontId="3" fillId="0" borderId="6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/>
    <xf numFmtId="3" fontId="3" fillId="0" borderId="0" xfId="0" applyNumberFormat="1" applyFont="1" applyFill="1" applyBorder="1"/>
    <xf numFmtId="3" fontId="3" fillId="0" borderId="6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3" fontId="2" fillId="0" borderId="12" xfId="0" applyNumberFormat="1" applyFont="1" applyFill="1" applyBorder="1" applyAlignment="1">
      <alignment horizontal="right"/>
    </xf>
    <xf numFmtId="3" fontId="4" fillId="2" borderId="23" xfId="0" applyNumberFormat="1" applyFont="1" applyFill="1" applyBorder="1" applyAlignment="1">
      <alignment horizontal="right" vertical="center"/>
    </xf>
    <xf numFmtId="3" fontId="3" fillId="0" borderId="7" xfId="0" applyNumberFormat="1" applyFont="1" applyFill="1" applyBorder="1" applyAlignment="1">
      <alignment horizontal="right" vertical="center"/>
    </xf>
    <xf numFmtId="3" fontId="4" fillId="2" borderId="31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Border="1" applyAlignment="1">
      <alignment horizontal="right" vertical="center"/>
    </xf>
    <xf numFmtId="3" fontId="3" fillId="0" borderId="7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horizontal="right"/>
    </xf>
    <xf numFmtId="3" fontId="3" fillId="0" borderId="6" xfId="0" applyNumberFormat="1" applyFont="1" applyFill="1" applyBorder="1" applyAlignment="1">
      <alignment horizontal="right"/>
    </xf>
    <xf numFmtId="49" fontId="3" fillId="2" borderId="23" xfId="0" applyNumberFormat="1" applyFont="1" applyFill="1" applyBorder="1" applyAlignment="1">
      <alignment horizontal="center" vertical="center"/>
    </xf>
    <xf numFmtId="3" fontId="4" fillId="2" borderId="23" xfId="0" applyNumberFormat="1" applyFont="1" applyFill="1" applyBorder="1" applyAlignment="1">
      <alignment horizontal="left" vertical="center" wrapText="1"/>
    </xf>
    <xf numFmtId="3" fontId="4" fillId="2" borderId="23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vertical="center" wrapText="1"/>
    </xf>
    <xf numFmtId="3" fontId="4" fillId="2" borderId="22" xfId="0" applyNumberFormat="1" applyFont="1" applyFill="1" applyBorder="1" applyAlignment="1">
      <alignment horizontal="center" vertical="center"/>
    </xf>
    <xf numFmtId="3" fontId="4" fillId="0" borderId="32" xfId="0" applyNumberFormat="1" applyFont="1" applyFill="1" applyBorder="1"/>
    <xf numFmtId="49" fontId="3" fillId="2" borderId="27" xfId="0" applyNumberFormat="1" applyFont="1" applyFill="1" applyBorder="1" applyAlignment="1">
      <alignment horizontal="center" vertical="center"/>
    </xf>
    <xf numFmtId="3" fontId="4" fillId="5" borderId="5" xfId="0" applyNumberFormat="1" applyFont="1" applyFill="1" applyBorder="1" applyAlignment="1">
      <alignment horizontal="center" vertical="center"/>
    </xf>
    <xf numFmtId="3" fontId="3" fillId="5" borderId="6" xfId="0" applyNumberFormat="1" applyFont="1" applyFill="1" applyBorder="1" applyAlignment="1">
      <alignment horizontal="left" vertical="center" wrapText="1"/>
    </xf>
    <xf numFmtId="3" fontId="4" fillId="0" borderId="21" xfId="0" applyNumberFormat="1" applyFont="1" applyFill="1" applyBorder="1"/>
    <xf numFmtId="3" fontId="3" fillId="0" borderId="19" xfId="0" applyNumberFormat="1" applyFont="1" applyFill="1" applyBorder="1" applyAlignment="1">
      <alignment vertical="center" wrapText="1"/>
    </xf>
    <xf numFmtId="3" fontId="4" fillId="2" borderId="27" xfId="0" applyNumberFormat="1" applyFont="1" applyFill="1" applyBorder="1" applyAlignment="1">
      <alignment horizontal="right" vertical="center"/>
    </xf>
    <xf numFmtId="3" fontId="3" fillId="5" borderId="6" xfId="0" applyNumberFormat="1" applyFont="1" applyFill="1" applyBorder="1" applyAlignment="1">
      <alignment horizontal="right" vertical="center"/>
    </xf>
    <xf numFmtId="3" fontId="3" fillId="5" borderId="0" xfId="0" applyNumberFormat="1" applyFont="1" applyFill="1" applyBorder="1" applyAlignment="1">
      <alignment horizontal="right" vertical="center"/>
    </xf>
    <xf numFmtId="3" fontId="4" fillId="5" borderId="6" xfId="0" applyNumberFormat="1" applyFont="1" applyFill="1" applyBorder="1" applyAlignment="1">
      <alignment horizontal="right"/>
    </xf>
    <xf numFmtId="3" fontId="4" fillId="5" borderId="7" xfId="0" applyNumberFormat="1" applyFont="1" applyFill="1" applyBorder="1" applyAlignment="1">
      <alignment horizontal="right" vertical="center"/>
    </xf>
    <xf numFmtId="3" fontId="4" fillId="5" borderId="0" xfId="0" applyNumberFormat="1" applyFont="1" applyFill="1" applyBorder="1" applyAlignment="1">
      <alignment horizontal="right" vertical="center"/>
    </xf>
    <xf numFmtId="3" fontId="3" fillId="5" borderId="7" xfId="0" applyNumberFormat="1" applyFont="1" applyFill="1" applyBorder="1" applyAlignment="1">
      <alignment horizontal="right" vertical="center"/>
    </xf>
    <xf numFmtId="3" fontId="3" fillId="0" borderId="19" xfId="0" applyNumberFormat="1" applyFont="1" applyFill="1" applyBorder="1"/>
    <xf numFmtId="3" fontId="3" fillId="0" borderId="1" xfId="0" applyNumberFormat="1" applyFont="1" applyFill="1" applyBorder="1"/>
    <xf numFmtId="3" fontId="3" fillId="0" borderId="19" xfId="0" applyNumberFormat="1" applyFont="1" applyFill="1" applyBorder="1" applyAlignment="1">
      <alignment horizontal="right" vertical="top"/>
    </xf>
    <xf numFmtId="3" fontId="11" fillId="0" borderId="19" xfId="0" applyNumberFormat="1" applyFont="1" applyFill="1" applyBorder="1" applyAlignment="1">
      <alignment horizontal="right" vertical="top"/>
    </xf>
    <xf numFmtId="3" fontId="3" fillId="0" borderId="19" xfId="0" applyNumberFormat="1" applyFont="1" applyFill="1" applyBorder="1" applyAlignment="1">
      <alignment horizontal="right" vertical="center"/>
    </xf>
    <xf numFmtId="3" fontId="4" fillId="3" borderId="5" xfId="0" applyNumberFormat="1" applyFont="1" applyFill="1" applyBorder="1" applyAlignment="1">
      <alignment horizontal="center" vertical="center"/>
    </xf>
    <xf numFmtId="49" fontId="3" fillId="3" borderId="0" xfId="0" applyNumberFormat="1" applyFont="1" applyFill="1" applyBorder="1" applyAlignment="1">
      <alignment horizontal="center" vertical="center"/>
    </xf>
    <xf numFmtId="3" fontId="3" fillId="3" borderId="6" xfId="0" applyNumberFormat="1" applyFont="1" applyFill="1" applyBorder="1" applyAlignment="1">
      <alignment horizontal="left" vertical="center" wrapText="1"/>
    </xf>
    <xf numFmtId="3" fontId="4" fillId="0" borderId="5" xfId="0" applyNumberFormat="1" applyFont="1" applyFill="1" applyBorder="1" applyAlignment="1">
      <alignment vertical="top"/>
    </xf>
    <xf numFmtId="49" fontId="3" fillId="0" borderId="0" xfId="0" applyNumberFormat="1" applyFont="1" applyFill="1" applyBorder="1" applyAlignment="1">
      <alignment horizontal="center" vertical="top"/>
    </xf>
    <xf numFmtId="3" fontId="3" fillId="0" borderId="6" xfId="0" applyNumberFormat="1" applyFont="1" applyFill="1" applyBorder="1" applyAlignment="1">
      <alignment vertical="top" wrapText="1"/>
    </xf>
    <xf numFmtId="3" fontId="4" fillId="0" borderId="21" xfId="0" applyNumberFormat="1" applyFont="1" applyFill="1" applyBorder="1" applyAlignment="1">
      <alignment vertical="top"/>
    </xf>
    <xf numFmtId="49" fontId="3" fillId="0" borderId="1" xfId="0" applyNumberFormat="1" applyFont="1" applyFill="1" applyBorder="1" applyAlignment="1">
      <alignment horizontal="center" vertical="top"/>
    </xf>
    <xf numFmtId="3" fontId="3" fillId="0" borderId="19" xfId="0" applyNumberFormat="1" applyFont="1" applyFill="1" applyBorder="1" applyAlignment="1">
      <alignment vertical="top" wrapText="1"/>
    </xf>
    <xf numFmtId="3" fontId="3" fillId="3" borderId="6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 applyAlignment="1">
      <alignment horizontal="right" vertical="top"/>
    </xf>
    <xf numFmtId="3" fontId="4" fillId="3" borderId="6" xfId="0" applyNumberFormat="1" applyFont="1" applyFill="1" applyBorder="1" applyAlignment="1">
      <alignment horizontal="right" vertical="center"/>
    </xf>
    <xf numFmtId="3" fontId="3" fillId="3" borderId="0" xfId="0" applyNumberFormat="1" applyFont="1" applyFill="1" applyBorder="1" applyAlignment="1">
      <alignment horizontal="right" vertical="center"/>
    </xf>
    <xf numFmtId="3" fontId="4" fillId="3" borderId="0" xfId="0" applyNumberFormat="1" applyFont="1" applyFill="1" applyBorder="1" applyAlignment="1">
      <alignment horizontal="right" vertical="center"/>
    </xf>
    <xf numFmtId="3" fontId="3" fillId="0" borderId="19" xfId="0" applyNumberFormat="1" applyFont="1" applyFill="1" applyBorder="1" applyAlignment="1">
      <alignment vertical="top"/>
    </xf>
    <xf numFmtId="3" fontId="3" fillId="0" borderId="1" xfId="0" applyNumberFormat="1" applyFont="1" applyFill="1" applyBorder="1" applyAlignment="1">
      <alignment vertical="top"/>
    </xf>
    <xf numFmtId="3" fontId="4" fillId="0" borderId="25" xfId="0" applyNumberFormat="1" applyFont="1" applyFill="1" applyBorder="1" applyAlignment="1">
      <alignment vertical="top"/>
    </xf>
    <xf numFmtId="49" fontId="3" fillId="0" borderId="11" xfId="0" applyNumberFormat="1" applyFont="1" applyFill="1" applyBorder="1" applyAlignment="1">
      <alignment horizontal="center" vertical="top"/>
    </xf>
    <xf numFmtId="3" fontId="3" fillId="0" borderId="7" xfId="0" applyNumberFormat="1" applyFont="1" applyFill="1" applyBorder="1" applyAlignment="1">
      <alignment vertical="top" wrapText="1"/>
    </xf>
    <xf numFmtId="49" fontId="3" fillId="0" borderId="12" xfId="0" applyNumberFormat="1" applyFont="1" applyFill="1" applyBorder="1" applyAlignment="1">
      <alignment horizontal="center" vertical="top"/>
    </xf>
    <xf numFmtId="3" fontId="3" fillId="0" borderId="0" xfId="0" applyNumberFormat="1" applyFont="1" applyFill="1" applyBorder="1" applyAlignment="1">
      <alignment horizontal="right" vertical="top"/>
    </xf>
    <xf numFmtId="3" fontId="3" fillId="0" borderId="7" xfId="0" applyNumberFormat="1" applyFont="1" applyFill="1" applyBorder="1" applyAlignment="1">
      <alignment horizontal="right" vertical="top"/>
    </xf>
    <xf numFmtId="3" fontId="3" fillId="0" borderId="7" xfId="0" applyNumberFormat="1" applyFont="1" applyFill="1" applyBorder="1" applyAlignment="1">
      <alignment vertical="top"/>
    </xf>
    <xf numFmtId="3" fontId="3" fillId="0" borderId="0" xfId="0" applyNumberFormat="1" applyFont="1" applyFill="1" applyBorder="1" applyAlignment="1">
      <alignment vertical="top"/>
    </xf>
    <xf numFmtId="3" fontId="3" fillId="0" borderId="6" xfId="0" applyNumberFormat="1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right" vertical="top"/>
    </xf>
    <xf numFmtId="3" fontId="4" fillId="2" borderId="24" xfId="0" applyNumberFormat="1" applyFont="1" applyFill="1" applyBorder="1" applyAlignment="1">
      <alignment horizontal="right" vertical="center"/>
    </xf>
    <xf numFmtId="3" fontId="2" fillId="0" borderId="7" xfId="0" applyNumberFormat="1" applyFont="1" applyFill="1" applyBorder="1" applyAlignment="1">
      <alignment horizontal="right" vertical="top"/>
    </xf>
    <xf numFmtId="3" fontId="2" fillId="0" borderId="6" xfId="0" applyNumberFormat="1" applyFont="1" applyFill="1" applyBorder="1" applyAlignment="1">
      <alignment horizontal="right" vertical="top"/>
    </xf>
    <xf numFmtId="3" fontId="11" fillId="0" borderId="6" xfId="0" applyNumberFormat="1" applyFont="1" applyFill="1" applyBorder="1" applyAlignment="1">
      <alignment horizontal="right" vertical="top"/>
    </xf>
    <xf numFmtId="3" fontId="11" fillId="0" borderId="6" xfId="0" applyNumberFormat="1" applyFont="1" applyFill="1" applyBorder="1" applyAlignment="1">
      <alignment vertical="top"/>
    </xf>
    <xf numFmtId="3" fontId="4" fillId="2" borderId="26" xfId="0" applyNumberFormat="1" applyFont="1" applyFill="1" applyBorder="1" applyAlignment="1">
      <alignment horizontal="center" vertical="center"/>
    </xf>
    <xf numFmtId="49" fontId="3" fillId="2" borderId="31" xfId="0" applyNumberFormat="1" applyFont="1" applyFill="1" applyBorder="1" applyAlignment="1">
      <alignment horizontal="center" vertical="center"/>
    </xf>
    <xf numFmtId="3" fontId="1" fillId="0" borderId="39" xfId="0" applyNumberFormat="1" applyFont="1" applyFill="1" applyBorder="1" applyAlignment="1">
      <alignment vertical="top"/>
    </xf>
    <xf numFmtId="49" fontId="3" fillId="0" borderId="42" xfId="0" applyNumberFormat="1" applyFont="1" applyFill="1" applyBorder="1" applyAlignment="1">
      <alignment horizontal="center" vertical="center"/>
    </xf>
    <xf numFmtId="3" fontId="3" fillId="0" borderId="40" xfId="0" applyNumberFormat="1" applyFont="1" applyFill="1" applyBorder="1" applyAlignment="1">
      <alignment vertical="center" wrapText="1"/>
    </xf>
    <xf numFmtId="3" fontId="3" fillId="0" borderId="40" xfId="0" applyNumberFormat="1" applyFont="1" applyFill="1" applyBorder="1" applyAlignment="1">
      <alignment horizontal="right" vertical="center"/>
    </xf>
    <xf numFmtId="3" fontId="3" fillId="0" borderId="40" xfId="0" applyNumberFormat="1" applyFont="1" applyFill="1" applyBorder="1" applyAlignment="1">
      <alignment vertical="center"/>
    </xf>
    <xf numFmtId="3" fontId="3" fillId="0" borderId="40" xfId="0" applyNumberFormat="1" applyFont="1" applyFill="1" applyBorder="1" applyAlignment="1">
      <alignment vertical="top"/>
    </xf>
    <xf numFmtId="3" fontId="3" fillId="0" borderId="40" xfId="0" applyNumberFormat="1" applyFont="1" applyFill="1" applyBorder="1" applyAlignment="1">
      <alignment horizontal="right" vertical="top"/>
    </xf>
    <xf numFmtId="3" fontId="1" fillId="2" borderId="27" xfId="0" applyNumberFormat="1" applyFont="1" applyFill="1" applyBorder="1" applyAlignment="1">
      <alignment horizontal="right" vertical="center"/>
    </xf>
    <xf numFmtId="3" fontId="12" fillId="0" borderId="40" xfId="0" applyNumberFormat="1" applyFont="1" applyFill="1" applyBorder="1" applyAlignment="1">
      <alignment horizontal="right" vertical="top"/>
    </xf>
    <xf numFmtId="3" fontId="1" fillId="0" borderId="32" xfId="0" applyNumberFormat="1" applyFont="1" applyFill="1" applyBorder="1" applyAlignment="1">
      <alignment vertical="top"/>
    </xf>
    <xf numFmtId="49" fontId="2" fillId="0" borderId="17" xfId="0" applyNumberFormat="1" applyFont="1" applyFill="1" applyBorder="1" applyAlignment="1">
      <alignment horizontal="center" vertical="top"/>
    </xf>
    <xf numFmtId="3" fontId="2" fillId="0" borderId="7" xfId="0" applyNumberFormat="1" applyFont="1" applyFill="1" applyBorder="1" applyAlignment="1">
      <alignment vertical="top" wrapText="1"/>
    </xf>
    <xf numFmtId="3" fontId="1" fillId="0" borderId="5" xfId="0" applyNumberFormat="1" applyFont="1" applyFill="1" applyBorder="1" applyAlignment="1">
      <alignment vertical="top"/>
    </xf>
    <xf numFmtId="49" fontId="2" fillId="0" borderId="0" xfId="0" applyNumberFormat="1" applyFont="1" applyFill="1" applyBorder="1" applyAlignment="1">
      <alignment horizontal="center" vertical="top"/>
    </xf>
    <xf numFmtId="3" fontId="13" fillId="0" borderId="6" xfId="0" applyNumberFormat="1" applyFont="1" applyFill="1" applyBorder="1" applyAlignment="1">
      <alignment vertical="top" wrapText="1"/>
    </xf>
    <xf numFmtId="3" fontId="1" fillId="0" borderId="2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>
      <alignment horizontal="center" vertical="top"/>
    </xf>
    <xf numFmtId="3" fontId="13" fillId="0" borderId="19" xfId="0" applyNumberFormat="1" applyFont="1" applyFill="1" applyBorder="1" applyAlignment="1">
      <alignment vertical="top" wrapText="1"/>
    </xf>
    <xf numFmtId="3" fontId="2" fillId="0" borderId="17" xfId="0" applyNumberFormat="1" applyFont="1" applyFill="1" applyBorder="1" applyAlignment="1">
      <alignment horizontal="right" vertical="top"/>
    </xf>
    <xf numFmtId="3" fontId="13" fillId="0" borderId="1" xfId="0" applyNumberFormat="1" applyFont="1" applyFill="1" applyBorder="1" applyAlignment="1">
      <alignment horizontal="right" vertical="top"/>
    </xf>
    <xf numFmtId="4" fontId="3" fillId="0" borderId="17" xfId="0" applyNumberFormat="1" applyFont="1" applyFill="1" applyBorder="1" applyAlignment="1">
      <alignment horizontal="right" vertical="top"/>
    </xf>
    <xf numFmtId="4" fontId="3" fillId="0" borderId="7" xfId="0" applyNumberFormat="1" applyFont="1" applyFill="1" applyBorder="1" applyAlignment="1">
      <alignment horizontal="right" vertical="top"/>
    </xf>
    <xf numFmtId="4" fontId="3" fillId="0" borderId="7" xfId="0" applyNumberFormat="1" applyFont="1" applyFill="1" applyBorder="1" applyAlignment="1">
      <alignment vertical="top"/>
    </xf>
    <xf numFmtId="4" fontId="3" fillId="0" borderId="17" xfId="0" applyNumberFormat="1" applyFont="1" applyFill="1" applyBorder="1" applyAlignment="1">
      <alignment vertical="top"/>
    </xf>
    <xf numFmtId="4" fontId="14" fillId="0" borderId="0" xfId="0" applyNumberFormat="1" applyFont="1" applyFill="1" applyBorder="1" applyAlignment="1">
      <alignment horizontal="right" vertical="top"/>
    </xf>
    <xf numFmtId="4" fontId="14" fillId="0" borderId="6" xfId="0" applyNumberFormat="1" applyFont="1" applyFill="1" applyBorder="1" applyAlignment="1">
      <alignment horizontal="right" vertical="top"/>
    </xf>
    <xf numFmtId="4" fontId="14" fillId="0" borderId="6" xfId="0" applyNumberFormat="1" applyFont="1" applyFill="1" applyBorder="1" applyAlignment="1">
      <alignment vertical="top"/>
    </xf>
    <xf numFmtId="3" fontId="14" fillId="0" borderId="0" xfId="0" applyNumberFormat="1" applyFont="1" applyFill="1" applyBorder="1" applyAlignment="1">
      <alignment horizontal="right" vertical="top"/>
    </xf>
    <xf numFmtId="3" fontId="14" fillId="0" borderId="6" xfId="0" applyNumberFormat="1" applyFont="1" applyFill="1" applyBorder="1" applyAlignment="1">
      <alignment horizontal="right" vertical="top"/>
    </xf>
    <xf numFmtId="3" fontId="14" fillId="0" borderId="6" xfId="0" applyNumberFormat="1" applyFont="1" applyFill="1" applyBorder="1" applyAlignment="1">
      <alignment vertical="top"/>
    </xf>
    <xf numFmtId="3" fontId="14" fillId="0" borderId="1" xfId="0" applyNumberFormat="1" applyFont="1" applyFill="1" applyBorder="1" applyAlignment="1">
      <alignment horizontal="right" vertical="top"/>
    </xf>
    <xf numFmtId="3" fontId="14" fillId="0" borderId="19" xfId="0" applyNumberFormat="1" applyFont="1" applyFill="1" applyBorder="1" applyAlignment="1">
      <alignment horizontal="right" vertical="top"/>
    </xf>
    <xf numFmtId="3" fontId="14" fillId="0" borderId="19" xfId="0" applyNumberFormat="1" applyFont="1" applyFill="1" applyBorder="1" applyAlignment="1">
      <alignment vertical="top"/>
    </xf>
    <xf numFmtId="3" fontId="14" fillId="0" borderId="1" xfId="0" applyNumberFormat="1" applyFont="1" applyFill="1" applyBorder="1" applyAlignment="1">
      <alignment vertical="top"/>
    </xf>
    <xf numFmtId="3" fontId="3" fillId="0" borderId="6" xfId="0" applyNumberFormat="1" applyFont="1" applyFill="1" applyBorder="1" applyAlignment="1">
      <alignment horizontal="justify" vertical="justify" wrapText="1"/>
    </xf>
    <xf numFmtId="3" fontId="1" fillId="2" borderId="23" xfId="0" applyNumberFormat="1" applyFont="1" applyFill="1" applyBorder="1" applyAlignment="1">
      <alignment horizontal="right" vertical="center"/>
    </xf>
    <xf numFmtId="3" fontId="2" fillId="5" borderId="0" xfId="0" applyNumberFormat="1" applyFont="1" applyFill="1" applyBorder="1" applyAlignment="1">
      <alignment horizontal="right" vertical="center"/>
    </xf>
    <xf numFmtId="3" fontId="4" fillId="5" borderId="6" xfId="0" applyNumberFormat="1" applyFont="1" applyFill="1" applyBorder="1" applyAlignment="1">
      <alignment horizontal="right" vertical="center"/>
    </xf>
    <xf numFmtId="49" fontId="3" fillId="0" borderId="7" xfId="0" applyNumberFormat="1" applyFont="1" applyFill="1" applyBorder="1" applyAlignment="1">
      <alignment horizontal="center" vertical="top"/>
    </xf>
    <xf numFmtId="49" fontId="3" fillId="0" borderId="6" xfId="0" applyNumberFormat="1" applyFont="1" applyFill="1" applyBorder="1" applyAlignment="1">
      <alignment horizontal="center" vertical="top"/>
    </xf>
    <xf numFmtId="3" fontId="1" fillId="0" borderId="25" xfId="0" applyNumberFormat="1" applyFont="1" applyFill="1" applyBorder="1" applyAlignment="1">
      <alignment vertical="top"/>
    </xf>
    <xf numFmtId="3" fontId="1" fillId="0" borderId="18" xfId="0" applyNumberFormat="1" applyFont="1" applyFill="1" applyBorder="1" applyAlignment="1">
      <alignment vertical="top"/>
    </xf>
    <xf numFmtId="49" fontId="3" fillId="0" borderId="19" xfId="0" applyNumberFormat="1" applyFont="1" applyFill="1" applyBorder="1" applyAlignment="1">
      <alignment horizontal="center" vertical="top"/>
    </xf>
    <xf numFmtId="3" fontId="3" fillId="0" borderId="1" xfId="0" applyNumberFormat="1" applyFont="1" applyFill="1" applyBorder="1" applyAlignment="1">
      <alignment horizontal="right" vertical="top"/>
    </xf>
    <xf numFmtId="4" fontId="4" fillId="2" borderId="27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top"/>
    </xf>
    <xf numFmtId="4" fontId="4" fillId="2" borderId="23" xfId="0" applyNumberFormat="1" applyFont="1" applyFill="1" applyBorder="1" applyAlignment="1">
      <alignment horizontal="right" vertical="center"/>
    </xf>
    <xf numFmtId="4" fontId="3" fillId="0" borderId="19" xfId="0" applyNumberFormat="1" applyFont="1" applyFill="1" applyBorder="1" applyAlignment="1">
      <alignment horizontal="right" vertical="top"/>
    </xf>
    <xf numFmtId="4" fontId="3" fillId="0" borderId="6" xfId="0" applyNumberFormat="1" applyFont="1" applyFill="1" applyBorder="1" applyAlignment="1">
      <alignment horizontal="right" vertical="top"/>
    </xf>
    <xf numFmtId="3" fontId="3" fillId="0" borderId="17" xfId="0" applyNumberFormat="1" applyFont="1" applyFill="1" applyBorder="1" applyAlignment="1">
      <alignment vertical="top"/>
    </xf>
    <xf numFmtId="3" fontId="3" fillId="0" borderId="17" xfId="0" applyNumberFormat="1" applyFont="1" applyFill="1" applyBorder="1" applyAlignment="1">
      <alignment horizontal="right" vertical="top"/>
    </xf>
    <xf numFmtId="3" fontId="2" fillId="0" borderId="43" xfId="0" applyNumberFormat="1" applyFont="1" applyFill="1" applyBorder="1" applyAlignment="1">
      <alignment horizontal="center" vertical="center"/>
    </xf>
    <xf numFmtId="4" fontId="11" fillId="0" borderId="6" xfId="0" applyNumberFormat="1" applyFont="1" applyFill="1" applyBorder="1" applyAlignment="1">
      <alignment horizontal="right" vertical="top"/>
    </xf>
    <xf numFmtId="49" fontId="3" fillId="2" borderId="27" xfId="0" applyNumberFormat="1" applyFont="1" applyFill="1" applyBorder="1" applyAlignment="1">
      <alignment horizontal="center" vertical="top"/>
    </xf>
    <xf numFmtId="3" fontId="4" fillId="2" borderId="23" xfId="0" applyNumberFormat="1" applyFont="1" applyFill="1" applyBorder="1" applyAlignment="1">
      <alignment vertical="center" wrapText="1"/>
    </xf>
    <xf numFmtId="3" fontId="4" fillId="5" borderId="5" xfId="0" applyNumberFormat="1" applyFont="1" applyFill="1" applyBorder="1" applyAlignment="1">
      <alignment vertical="top"/>
    </xf>
    <xf numFmtId="49" fontId="3" fillId="5" borderId="0" xfId="0" applyNumberFormat="1" applyFont="1" applyFill="1" applyBorder="1" applyAlignment="1">
      <alignment horizontal="center" vertical="top"/>
    </xf>
    <xf numFmtId="3" fontId="3" fillId="5" borderId="6" xfId="0" applyNumberFormat="1" applyFont="1" applyFill="1" applyBorder="1" applyAlignment="1">
      <alignment vertical="top" wrapText="1"/>
    </xf>
    <xf numFmtId="3" fontId="3" fillId="2" borderId="23" xfId="0" applyNumberFormat="1" applyFont="1" applyFill="1" applyBorder="1" applyAlignment="1">
      <alignment vertical="center"/>
    </xf>
    <xf numFmtId="3" fontId="4" fillId="2" borderId="27" xfId="0" applyNumberFormat="1" applyFont="1" applyFill="1" applyBorder="1" applyAlignment="1">
      <alignment vertical="center"/>
    </xf>
    <xf numFmtId="3" fontId="4" fillId="2" borderId="23" xfId="0" applyNumberFormat="1" applyFont="1" applyFill="1" applyBorder="1" applyAlignment="1">
      <alignment vertical="center"/>
    </xf>
    <xf numFmtId="3" fontId="3" fillId="5" borderId="6" xfId="0" applyNumberFormat="1" applyFont="1" applyFill="1" applyBorder="1" applyAlignment="1">
      <alignment horizontal="right" vertical="top"/>
    </xf>
    <xf numFmtId="3" fontId="4" fillId="5" borderId="6" xfId="0" applyNumberFormat="1" applyFont="1" applyFill="1" applyBorder="1" applyAlignment="1">
      <alignment horizontal="right" vertical="top"/>
    </xf>
    <xf numFmtId="3" fontId="3" fillId="5" borderId="6" xfId="0" applyNumberFormat="1" applyFont="1" applyFill="1" applyBorder="1" applyAlignment="1">
      <alignment vertical="top"/>
    </xf>
    <xf numFmtId="3" fontId="4" fillId="5" borderId="0" xfId="0" applyNumberFormat="1" applyFont="1" applyFill="1" applyBorder="1" applyAlignment="1">
      <alignment vertical="top"/>
    </xf>
    <xf numFmtId="3" fontId="4" fillId="2" borderId="23" xfId="0" applyNumberFormat="1" applyFont="1" applyFill="1" applyBorder="1" applyAlignment="1">
      <alignment horizontal="right" vertical="top"/>
    </xf>
    <xf numFmtId="3" fontId="3" fillId="2" borderId="27" xfId="0" applyNumberFormat="1" applyFont="1" applyFill="1" applyBorder="1" applyAlignment="1">
      <alignment vertical="top"/>
    </xf>
    <xf numFmtId="3" fontId="3" fillId="5" borderId="0" xfId="0" applyNumberFormat="1" applyFont="1" applyFill="1" applyBorder="1" applyAlignment="1">
      <alignment vertical="top"/>
    </xf>
    <xf numFmtId="4" fontId="14" fillId="0" borderId="0" xfId="0" applyNumberFormat="1" applyFont="1" applyFill="1" applyBorder="1" applyAlignment="1">
      <alignment vertical="top"/>
    </xf>
    <xf numFmtId="3" fontId="12" fillId="0" borderId="6" xfId="0" applyNumberFormat="1" applyFont="1" applyFill="1" applyBorder="1" applyAlignment="1">
      <alignment horizontal="right" vertical="top"/>
    </xf>
    <xf numFmtId="3" fontId="15" fillId="2" borderId="31" xfId="0" applyNumberFormat="1" applyFont="1" applyFill="1" applyBorder="1" applyAlignment="1">
      <alignment horizontal="right" vertical="center"/>
    </xf>
    <xf numFmtId="3" fontId="15" fillId="2" borderId="23" xfId="0" applyNumberFormat="1" applyFont="1" applyFill="1" applyBorder="1" applyAlignment="1">
      <alignment horizontal="right" vertical="center"/>
    </xf>
    <xf numFmtId="3" fontId="16" fillId="2" borderId="27" xfId="0" applyNumberFormat="1" applyFont="1" applyFill="1" applyBorder="1" applyAlignment="1">
      <alignment horizontal="right" vertical="center"/>
    </xf>
    <xf numFmtId="3" fontId="11" fillId="0" borderId="19" xfId="0" applyNumberFormat="1" applyFont="1" applyFill="1" applyBorder="1"/>
    <xf numFmtId="3" fontId="15" fillId="2" borderId="27" xfId="0" applyNumberFormat="1" applyFont="1" applyFill="1" applyBorder="1" applyAlignment="1">
      <alignment horizontal="right" vertical="center"/>
    </xf>
    <xf numFmtId="3" fontId="1" fillId="4" borderId="26" xfId="0" applyNumberFormat="1" applyFont="1" applyFill="1" applyBorder="1" applyAlignment="1">
      <alignment vertical="center"/>
    </xf>
    <xf numFmtId="49" fontId="4" fillId="4" borderId="31" xfId="0" applyNumberFormat="1" applyFont="1" applyFill="1" applyBorder="1" applyAlignment="1">
      <alignment horizontal="center" vertical="center"/>
    </xf>
    <xf numFmtId="3" fontId="4" fillId="4" borderId="23" xfId="0" applyNumberFormat="1" applyFont="1" applyFill="1" applyBorder="1" applyAlignment="1">
      <alignment vertical="center" wrapText="1"/>
    </xf>
    <xf numFmtId="3" fontId="4" fillId="4" borderId="23" xfId="0" applyNumberFormat="1" applyFont="1" applyFill="1" applyBorder="1" applyAlignment="1">
      <alignment horizontal="right" vertical="center"/>
    </xf>
    <xf numFmtId="3" fontId="4" fillId="4" borderId="27" xfId="0" applyNumberFormat="1" applyFont="1" applyFill="1" applyBorder="1" applyAlignment="1">
      <alignment horizontal="right" vertical="center"/>
    </xf>
    <xf numFmtId="3" fontId="4" fillId="4" borderId="23" xfId="0" applyNumberFormat="1" applyFont="1" applyFill="1" applyBorder="1" applyAlignment="1">
      <alignment vertical="center"/>
    </xf>
    <xf numFmtId="3" fontId="4" fillId="4" borderId="31" xfId="0" applyNumberFormat="1" applyFont="1" applyFill="1" applyBorder="1" applyAlignment="1">
      <alignment vertical="center"/>
    </xf>
    <xf numFmtId="3" fontId="4" fillId="4" borderId="27" xfId="0" applyNumberFormat="1" applyFont="1" applyFill="1" applyBorder="1" applyAlignment="1">
      <alignment vertical="center"/>
    </xf>
    <xf numFmtId="3" fontId="8" fillId="4" borderId="23" xfId="0" applyNumberFormat="1" applyFont="1" applyFill="1" applyBorder="1" applyAlignment="1">
      <alignment horizontal="right" vertical="center"/>
    </xf>
    <xf numFmtId="3" fontId="17" fillId="4" borderId="27" xfId="0" applyNumberFormat="1" applyFont="1" applyFill="1" applyBorder="1" applyAlignment="1">
      <alignment horizontal="right" vertical="center"/>
    </xf>
    <xf numFmtId="3" fontId="12" fillId="0" borderId="1" xfId="0" applyNumberFormat="1" applyFont="1" applyFill="1" applyBorder="1" applyAlignment="1">
      <alignment horizontal="right" vertical="top"/>
    </xf>
    <xf numFmtId="3" fontId="3" fillId="0" borderId="19" xfId="0" applyNumberFormat="1" applyFont="1" applyFill="1" applyBorder="1" applyAlignment="1">
      <alignment vertical="center"/>
    </xf>
    <xf numFmtId="3" fontId="3" fillId="0" borderId="29" xfId="0" applyNumberFormat="1" applyFont="1" applyFill="1" applyBorder="1" applyAlignment="1">
      <alignment vertical="center"/>
    </xf>
    <xf numFmtId="3" fontId="3" fillId="0" borderId="1" xfId="0" applyNumberFormat="1" applyFont="1" applyFill="1" applyBorder="1" applyAlignment="1">
      <alignment vertical="center"/>
    </xf>
    <xf numFmtId="49" fontId="3" fillId="0" borderId="29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/>
    </xf>
    <xf numFmtId="49" fontId="2" fillId="0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" fontId="2" fillId="0" borderId="35" xfId="0" applyNumberFormat="1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1" fontId="2" fillId="0" borderId="44" xfId="0" applyNumberFormat="1" applyFont="1" applyFill="1" applyBorder="1" applyAlignment="1">
      <alignment horizontal="center"/>
    </xf>
    <xf numFmtId="1" fontId="7" fillId="5" borderId="12" xfId="0" applyNumberFormat="1" applyFont="1" applyFill="1" applyBorder="1" applyAlignment="1">
      <alignment horizontal="center"/>
    </xf>
    <xf numFmtId="1" fontId="7" fillId="0" borderId="29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right"/>
    </xf>
    <xf numFmtId="3" fontId="3" fillId="0" borderId="11" xfId="0" applyNumberFormat="1" applyFont="1" applyFill="1" applyBorder="1" applyAlignment="1">
      <alignment horizontal="right" vertical="center"/>
    </xf>
    <xf numFmtId="3" fontId="9" fillId="2" borderId="31" xfId="0" applyNumberFormat="1" applyFont="1" applyFill="1" applyBorder="1" applyAlignment="1">
      <alignment horizontal="right" vertical="center"/>
    </xf>
    <xf numFmtId="3" fontId="11" fillId="0" borderId="29" xfId="0" applyNumberFormat="1" applyFont="1" applyFill="1" applyBorder="1" applyAlignment="1">
      <alignment horizontal="right" vertical="top"/>
    </xf>
    <xf numFmtId="3" fontId="12" fillId="4" borderId="31" xfId="0" applyNumberFormat="1" applyFont="1" applyFill="1" applyBorder="1" applyAlignment="1">
      <alignment horizontal="right" vertical="top"/>
    </xf>
    <xf numFmtId="3" fontId="12" fillId="0" borderId="29" xfId="0" applyNumberFormat="1" applyFont="1" applyFill="1" applyBorder="1" applyAlignment="1">
      <alignment horizontal="right" vertical="top"/>
    </xf>
    <xf numFmtId="3" fontId="2" fillId="0" borderId="11" xfId="0" applyNumberFormat="1" applyFont="1" applyFill="1" applyBorder="1" applyAlignment="1">
      <alignment horizontal="right" vertical="top"/>
    </xf>
    <xf numFmtId="3" fontId="2" fillId="0" borderId="12" xfId="0" applyNumberFormat="1" applyFont="1" applyFill="1" applyBorder="1" applyAlignment="1">
      <alignment horizontal="right" vertical="top"/>
    </xf>
    <xf numFmtId="3" fontId="13" fillId="0" borderId="29" xfId="0" applyNumberFormat="1" applyFont="1" applyFill="1" applyBorder="1" applyAlignment="1">
      <alignment horizontal="right" vertical="top"/>
    </xf>
    <xf numFmtId="3" fontId="3" fillId="0" borderId="12" xfId="0" applyNumberFormat="1" applyFont="1" applyFill="1" applyBorder="1" applyAlignment="1">
      <alignment horizontal="right" vertical="top"/>
    </xf>
    <xf numFmtId="3" fontId="12" fillId="0" borderId="42" xfId="0" applyNumberFormat="1" applyFont="1" applyFill="1" applyBorder="1" applyAlignment="1">
      <alignment horizontal="right" vertical="top"/>
    </xf>
    <xf numFmtId="3" fontId="9" fillId="5" borderId="11" xfId="0" applyNumberFormat="1" applyFont="1" applyFill="1" applyBorder="1" applyAlignment="1">
      <alignment horizontal="right" vertical="center"/>
    </xf>
    <xf numFmtId="3" fontId="10" fillId="0" borderId="29" xfId="0" applyNumberFormat="1" applyFont="1" applyFill="1" applyBorder="1" applyAlignment="1">
      <alignment horizontal="right"/>
    </xf>
    <xf numFmtId="3" fontId="3" fillId="3" borderId="12" xfId="0" applyNumberFormat="1" applyFont="1" applyFill="1" applyBorder="1" applyAlignment="1">
      <alignment horizontal="right" vertical="center"/>
    </xf>
    <xf numFmtId="3" fontId="12" fillId="0" borderId="12" xfId="0" applyNumberFormat="1" applyFont="1" applyFill="1" applyBorder="1" applyAlignment="1">
      <alignment horizontal="right" vertical="top"/>
    </xf>
    <xf numFmtId="3" fontId="7" fillId="0" borderId="12" xfId="0" applyNumberFormat="1" applyFont="1" applyFill="1" applyBorder="1" applyAlignment="1">
      <alignment horizontal="right" vertical="top"/>
    </xf>
    <xf numFmtId="3" fontId="7" fillId="0" borderId="29" xfId="0" applyNumberFormat="1" applyFont="1" applyFill="1" applyBorder="1" applyAlignment="1">
      <alignment horizontal="right" vertical="top"/>
    </xf>
    <xf numFmtId="3" fontId="1" fillId="2" borderId="31" xfId="0" applyNumberFormat="1" applyFont="1" applyFill="1" applyBorder="1" applyAlignment="1">
      <alignment horizontal="right" vertical="center"/>
    </xf>
    <xf numFmtId="3" fontId="2" fillId="5" borderId="12" xfId="0" applyNumberFormat="1" applyFont="1" applyFill="1" applyBorder="1" applyAlignment="1">
      <alignment horizontal="right" vertical="center"/>
    </xf>
    <xf numFmtId="3" fontId="8" fillId="2" borderId="31" xfId="0" applyNumberFormat="1" applyFont="1" applyFill="1" applyBorder="1" applyAlignment="1">
      <alignment horizontal="right" vertical="center"/>
    </xf>
    <xf numFmtId="3" fontId="7" fillId="0" borderId="17" xfId="0" applyNumberFormat="1" applyFont="1" applyFill="1" applyBorder="1" applyAlignment="1">
      <alignment horizontal="right" vertical="top"/>
    </xf>
    <xf numFmtId="3" fontId="11" fillId="0" borderId="12" xfId="0" applyNumberFormat="1" applyFont="1" applyFill="1" applyBorder="1" applyAlignment="1">
      <alignment horizontal="right" vertical="top"/>
    </xf>
    <xf numFmtId="3" fontId="4" fillId="2" borderId="31" xfId="0" applyNumberFormat="1" applyFont="1" applyFill="1" applyBorder="1" applyAlignment="1">
      <alignment horizontal="right" vertical="top"/>
    </xf>
    <xf numFmtId="3" fontId="4" fillId="5" borderId="12" xfId="0" applyNumberFormat="1" applyFont="1" applyFill="1" applyBorder="1" applyAlignment="1">
      <alignment horizontal="right" vertical="top"/>
    </xf>
    <xf numFmtId="1" fontId="1" fillId="0" borderId="38" xfId="0" applyNumberFormat="1" applyFont="1" applyFill="1" applyBorder="1" applyAlignment="1">
      <alignment horizontal="center"/>
    </xf>
    <xf numFmtId="1" fontId="1" fillId="0" borderId="20" xfId="0" applyNumberFormat="1" applyFont="1" applyFill="1" applyBorder="1" applyAlignment="1">
      <alignment horizontal="center"/>
    </xf>
    <xf numFmtId="3" fontId="2" fillId="4" borderId="37" xfId="0" applyNumberFormat="1" applyFont="1" applyFill="1" applyBorder="1" applyAlignment="1">
      <alignment horizontal="right"/>
    </xf>
    <xf numFmtId="4" fontId="2" fillId="0" borderId="38" xfId="0" applyNumberFormat="1" applyFont="1" applyFill="1" applyBorder="1" applyAlignment="1">
      <alignment horizontal="right" vertical="top"/>
    </xf>
    <xf numFmtId="3" fontId="11" fillId="0" borderId="19" xfId="0" applyNumberFormat="1" applyFont="1" applyFill="1" applyBorder="1" applyAlignment="1">
      <alignment vertical="top"/>
    </xf>
    <xf numFmtId="4" fontId="2" fillId="0" borderId="20" xfId="0" applyNumberFormat="1" applyFont="1" applyFill="1" applyBorder="1" applyAlignment="1">
      <alignment horizontal="right" vertical="top"/>
    </xf>
    <xf numFmtId="3" fontId="1" fillId="4" borderId="37" xfId="0" applyNumberFormat="1" applyFont="1" applyFill="1" applyBorder="1" applyAlignment="1">
      <alignment horizontal="right" vertical="top"/>
    </xf>
    <xf numFmtId="3" fontId="1" fillId="0" borderId="38" xfId="0" applyNumberFormat="1" applyFont="1" applyFill="1" applyBorder="1" applyAlignment="1">
      <alignment horizontal="right" vertical="top"/>
    </xf>
    <xf numFmtId="3" fontId="3" fillId="0" borderId="29" xfId="0" applyNumberFormat="1" applyFont="1" applyFill="1" applyBorder="1" applyAlignment="1">
      <alignment horizontal="right" vertical="top"/>
    </xf>
    <xf numFmtId="3" fontId="1" fillId="0" borderId="20" xfId="0" applyNumberFormat="1" applyFont="1" applyFill="1" applyBorder="1" applyAlignment="1">
      <alignment horizontal="right" vertical="top"/>
    </xf>
    <xf numFmtId="3" fontId="1" fillId="2" borderId="26" xfId="0" applyNumberFormat="1" applyFont="1" applyFill="1" applyBorder="1" applyAlignment="1">
      <alignment horizontal="center" vertical="center"/>
    </xf>
    <xf numFmtId="49" fontId="2" fillId="2" borderId="23" xfId="0" applyNumberFormat="1" applyFont="1" applyFill="1" applyBorder="1" applyAlignment="1">
      <alignment horizontal="center" vertical="center"/>
    </xf>
    <xf numFmtId="3" fontId="1" fillId="2" borderId="27" xfId="0" applyNumberFormat="1" applyFont="1" applyFill="1" applyBorder="1" applyAlignment="1">
      <alignment horizontal="left" vertical="center" wrapText="1"/>
    </xf>
    <xf numFmtId="4" fontId="2" fillId="0" borderId="35" xfId="0" applyNumberFormat="1" applyFont="1" applyFill="1" applyBorder="1" applyAlignment="1">
      <alignment horizontal="right" vertical="top"/>
    </xf>
    <xf numFmtId="3" fontId="1" fillId="0" borderId="35" xfId="0" applyNumberFormat="1" applyFont="1" applyFill="1" applyBorder="1" applyAlignment="1">
      <alignment horizontal="right" vertical="top"/>
    </xf>
    <xf numFmtId="3" fontId="2" fillId="0" borderId="36" xfId="0" applyNumberFormat="1" applyFont="1" applyFill="1" applyBorder="1" applyAlignment="1">
      <alignment horizontal="center" vertical="top"/>
    </xf>
    <xf numFmtId="3" fontId="4" fillId="0" borderId="18" xfId="0" applyNumberFormat="1" applyFont="1" applyFill="1" applyBorder="1" applyAlignment="1">
      <alignment vertical="top"/>
    </xf>
    <xf numFmtId="49" fontId="3" fillId="0" borderId="29" xfId="0" applyNumberFormat="1" applyFont="1" applyFill="1" applyBorder="1" applyAlignment="1">
      <alignment horizontal="center" vertical="top"/>
    </xf>
    <xf numFmtId="3" fontId="1" fillId="4" borderId="37" xfId="0" applyNumberFormat="1" applyFont="1" applyFill="1" applyBorder="1" applyAlignment="1">
      <alignment horizontal="right" vertical="center"/>
    </xf>
    <xf numFmtId="3" fontId="1" fillId="2" borderId="30" xfId="0" applyNumberFormat="1" applyFont="1" applyFill="1" applyBorder="1" applyAlignment="1">
      <alignment horizontal="center" vertical="center"/>
    </xf>
    <xf numFmtId="3" fontId="1" fillId="2" borderId="31" xfId="0" applyNumberFormat="1" applyFont="1" applyFill="1" applyBorder="1" applyAlignment="1">
      <alignment horizontal="left" vertical="center" wrapText="1"/>
    </xf>
    <xf numFmtId="3" fontId="4" fillId="2" borderId="28" xfId="0" applyNumberFormat="1" applyFont="1" applyFill="1" applyBorder="1" applyAlignment="1">
      <alignment horizontal="center" vertical="center"/>
    </xf>
    <xf numFmtId="49" fontId="3" fillId="2" borderId="15" xfId="0" applyNumberFormat="1" applyFont="1" applyFill="1" applyBorder="1" applyAlignment="1">
      <alignment horizontal="center" vertical="center"/>
    </xf>
    <xf numFmtId="3" fontId="4" fillId="2" borderId="14" xfId="0" applyNumberFormat="1" applyFont="1" applyFill="1" applyBorder="1" applyAlignment="1">
      <alignment horizontal="left" vertical="center" wrapText="1"/>
    </xf>
    <xf numFmtId="3" fontId="4" fillId="2" borderId="15" xfId="0" applyNumberFormat="1" applyFont="1" applyFill="1" applyBorder="1" applyAlignment="1">
      <alignment horizontal="right" vertical="center"/>
    </xf>
    <xf numFmtId="3" fontId="4" fillId="2" borderId="14" xfId="0" applyNumberFormat="1" applyFont="1" applyFill="1" applyBorder="1" applyAlignment="1">
      <alignment horizontal="right" vertical="center"/>
    </xf>
    <xf numFmtId="3" fontId="4" fillId="2" borderId="43" xfId="0" applyNumberFormat="1" applyFont="1" applyFill="1" applyBorder="1" applyAlignment="1">
      <alignment horizontal="right" vertical="center"/>
    </xf>
    <xf numFmtId="3" fontId="8" fillId="2" borderId="14" xfId="0" applyNumberFormat="1" applyFont="1" applyFill="1" applyBorder="1" applyAlignment="1">
      <alignment horizontal="right" vertical="center"/>
    </xf>
    <xf numFmtId="3" fontId="8" fillId="2" borderId="43" xfId="0" applyNumberFormat="1" applyFont="1" applyFill="1" applyBorder="1" applyAlignment="1">
      <alignment horizontal="right" vertical="center"/>
    </xf>
    <xf numFmtId="4" fontId="2" fillId="0" borderId="41" xfId="0" applyNumberFormat="1" applyFont="1" applyFill="1" applyBorder="1" applyAlignment="1">
      <alignment horizontal="right" vertical="top"/>
    </xf>
    <xf numFmtId="4" fontId="2" fillId="4" borderId="37" xfId="0" applyNumberFormat="1" applyFont="1" applyFill="1" applyBorder="1" applyAlignment="1">
      <alignment horizontal="right" vertical="top"/>
    </xf>
    <xf numFmtId="1" fontId="1" fillId="0" borderId="28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1" fontId="1" fillId="0" borderId="15" xfId="0" applyNumberFormat="1" applyFont="1" applyFill="1" applyBorder="1" applyAlignment="1">
      <alignment horizontal="center" vertical="center" wrapText="1"/>
    </xf>
    <xf numFmtId="1" fontId="1" fillId="0" borderId="15" xfId="0" applyNumberFormat="1" applyFont="1" applyFill="1" applyBorder="1" applyAlignment="1">
      <alignment horizontal="center" vertical="center"/>
    </xf>
    <xf numFmtId="1" fontId="1" fillId="0" borderId="15" xfId="0" applyNumberFormat="1" applyFont="1" applyFill="1" applyBorder="1" applyAlignment="1">
      <alignment horizontal="center"/>
    </xf>
    <xf numFmtId="1" fontId="1" fillId="0" borderId="14" xfId="0" applyNumberFormat="1" applyFont="1" applyFill="1" applyBorder="1" applyAlignment="1">
      <alignment horizontal="center"/>
    </xf>
    <xf numFmtId="1" fontId="1" fillId="0" borderId="43" xfId="0" applyNumberFormat="1" applyFont="1" applyFill="1" applyBorder="1" applyAlignment="1">
      <alignment horizontal="center"/>
    </xf>
    <xf numFmtId="1" fontId="1" fillId="0" borderId="36" xfId="0" applyNumberFormat="1" applyFont="1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35" xfId="0" applyNumberFormat="1" applyFont="1" applyFill="1" applyBorder="1" applyAlignment="1">
      <alignment horizontal="right"/>
    </xf>
    <xf numFmtId="4" fontId="2" fillId="4" borderId="37" xfId="0" applyNumberFormat="1" applyFont="1" applyFill="1" applyBorder="1"/>
    <xf numFmtId="4" fontId="2" fillId="0" borderId="41" xfId="0" applyNumberFormat="1" applyFont="1" applyFill="1" applyBorder="1" applyAlignment="1">
      <alignment horizontal="right"/>
    </xf>
    <xf numFmtId="4" fontId="2" fillId="0" borderId="35" xfId="0" applyNumberFormat="1" applyFont="1" applyFill="1" applyBorder="1"/>
    <xf numFmtId="4" fontId="2" fillId="0" borderId="20" xfId="0" applyNumberFormat="1" applyFont="1" applyFill="1" applyBorder="1" applyAlignment="1">
      <alignment horizontal="right"/>
    </xf>
    <xf numFmtId="3" fontId="1" fillId="0" borderId="38" xfId="0" applyNumberFormat="1" applyFont="1" applyFill="1" applyBorder="1"/>
    <xf numFmtId="3" fontId="3" fillId="0" borderId="1" xfId="0" applyNumberFormat="1" applyFont="1" applyFill="1" applyBorder="1" applyAlignment="1">
      <alignment horizontal="right"/>
    </xf>
    <xf numFmtId="3" fontId="3" fillId="0" borderId="29" xfId="0" applyNumberFormat="1" applyFont="1" applyFill="1" applyBorder="1" applyAlignment="1">
      <alignment horizontal="right" vertical="center"/>
    </xf>
    <xf numFmtId="3" fontId="1" fillId="0" borderId="20" xfId="0" applyNumberFormat="1" applyFont="1" applyFill="1" applyBorder="1"/>
    <xf numFmtId="3" fontId="4" fillId="4" borderId="23" xfId="0" applyNumberFormat="1" applyFont="1" applyFill="1" applyBorder="1" applyAlignment="1">
      <alignment horizontal="left" vertical="center" wrapText="1"/>
    </xf>
    <xf numFmtId="4" fontId="2" fillId="0" borderId="38" xfId="0" applyNumberFormat="1" applyFont="1" applyFill="1" applyBorder="1" applyAlignment="1">
      <alignment horizontal="right"/>
    </xf>
    <xf numFmtId="3" fontId="9" fillId="0" borderId="21" xfId="0" applyNumberFormat="1" applyFont="1" applyFill="1" applyBorder="1"/>
    <xf numFmtId="3" fontId="4" fillId="0" borderId="19" xfId="0" applyNumberFormat="1" applyFont="1" applyFill="1" applyBorder="1" applyAlignment="1">
      <alignment horizontal="right"/>
    </xf>
    <xf numFmtId="3" fontId="2" fillId="0" borderId="29" xfId="0" applyNumberFormat="1" applyFont="1" applyFill="1" applyBorder="1" applyAlignment="1">
      <alignment horizontal="right"/>
    </xf>
    <xf numFmtId="3" fontId="7" fillId="0" borderId="19" xfId="0" applyNumberFormat="1" applyFont="1" applyFill="1" applyBorder="1" applyAlignment="1">
      <alignment horizontal="right"/>
    </xf>
    <xf numFmtId="3" fontId="7" fillId="0" borderId="29" xfId="0" applyNumberFormat="1" applyFont="1" applyFill="1" applyBorder="1" applyAlignment="1">
      <alignment horizontal="right"/>
    </xf>
    <xf numFmtId="3" fontId="2" fillId="0" borderId="20" xfId="0" applyNumberFormat="1" applyFont="1" applyFill="1" applyBorder="1" applyAlignment="1">
      <alignment horizontal="right"/>
    </xf>
    <xf numFmtId="49" fontId="4" fillId="2" borderId="22" xfId="0" applyNumberFormat="1" applyFont="1" applyFill="1" applyBorder="1" applyAlignment="1">
      <alignment horizontal="center" vertical="center"/>
    </xf>
    <xf numFmtId="49" fontId="4" fillId="4" borderId="27" xfId="0" applyNumberFormat="1" applyFont="1" applyFill="1" applyBorder="1" applyAlignment="1">
      <alignment horizontal="center" vertical="center"/>
    </xf>
    <xf numFmtId="1" fontId="4" fillId="4" borderId="23" xfId="0" applyNumberFormat="1" applyFont="1" applyFill="1" applyBorder="1" applyAlignment="1">
      <alignment horizontal="left" vertical="center" wrapText="1"/>
    </xf>
    <xf numFmtId="3" fontId="3" fillId="4" borderId="23" xfId="0" applyNumberFormat="1" applyFont="1" applyFill="1" applyBorder="1" applyAlignment="1">
      <alignment horizontal="center"/>
    </xf>
    <xf numFmtId="3" fontId="3" fillId="4" borderId="27" xfId="0" applyNumberFormat="1" applyFont="1" applyFill="1" applyBorder="1" applyAlignment="1">
      <alignment horizontal="center"/>
    </xf>
    <xf numFmtId="1" fontId="7" fillId="4" borderId="23" xfId="0" applyNumberFormat="1" applyFont="1" applyFill="1" applyBorder="1" applyAlignment="1">
      <alignment horizontal="center"/>
    </xf>
    <xf numFmtId="1" fontId="7" fillId="4" borderId="27" xfId="0" applyNumberFormat="1" applyFont="1" applyFill="1" applyBorder="1" applyAlignment="1">
      <alignment horizontal="center"/>
    </xf>
    <xf numFmtId="1" fontId="7" fillId="4" borderId="31" xfId="0" applyNumberFormat="1" applyFont="1" applyFill="1" applyBorder="1" applyAlignment="1">
      <alignment horizontal="center"/>
    </xf>
    <xf numFmtId="1" fontId="1" fillId="4" borderId="37" xfId="0" applyNumberFormat="1" applyFont="1" applyFill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35" xfId="0" applyFont="1" applyFill="1" applyBorder="1"/>
    <xf numFmtId="49" fontId="2" fillId="0" borderId="29" xfId="0" applyNumberFormat="1" applyFont="1" applyFill="1" applyBorder="1"/>
    <xf numFmtId="49" fontId="2" fillId="0" borderId="19" xfId="0" applyNumberFormat="1" applyFont="1" applyFill="1" applyBorder="1" applyAlignment="1">
      <alignment horizontal="center" wrapText="1"/>
    </xf>
    <xf numFmtId="49" fontId="2" fillId="0" borderId="20" xfId="0" applyNumberFormat="1" applyFont="1" applyFill="1" applyBorder="1" applyAlignment="1">
      <alignment horizontal="center" vertical="top" wrapText="1"/>
    </xf>
    <xf numFmtId="3" fontId="9" fillId="0" borderId="18" xfId="0" applyNumberFormat="1" applyFont="1" applyFill="1" applyBorder="1" applyAlignment="1">
      <alignment vertical="top"/>
    </xf>
    <xf numFmtId="3" fontId="3" fillId="0" borderId="29" xfId="0" applyNumberFormat="1" applyFont="1" applyFill="1" applyBorder="1" applyAlignment="1">
      <alignment vertical="top" wrapText="1"/>
    </xf>
    <xf numFmtId="3" fontId="2" fillId="4" borderId="36" xfId="0" applyNumberFormat="1" applyFont="1" applyFill="1" applyBorder="1" applyAlignment="1">
      <alignment horizontal="right"/>
    </xf>
    <xf numFmtId="3" fontId="2" fillId="0" borderId="38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Border="1" applyAlignment="1">
      <alignment vertical="top" wrapText="1"/>
    </xf>
    <xf numFmtId="3" fontId="3" fillId="0" borderId="17" xfId="0" applyNumberFormat="1" applyFont="1" applyFill="1" applyBorder="1" applyAlignment="1">
      <alignment vertical="top" wrapText="1"/>
    </xf>
    <xf numFmtId="3" fontId="4" fillId="2" borderId="27" xfId="0" applyNumberFormat="1" applyFont="1" applyFill="1" applyBorder="1" applyAlignment="1">
      <alignment horizontal="left" vertical="center" wrapText="1"/>
    </xf>
    <xf numFmtId="4" fontId="2" fillId="0" borderId="45" xfId="0" applyNumberFormat="1" applyFont="1" applyFill="1" applyBorder="1" applyAlignment="1">
      <alignment horizontal="right" vertical="top"/>
    </xf>
    <xf numFmtId="4" fontId="2" fillId="0" borderId="46" xfId="0" applyNumberFormat="1" applyFont="1" applyFill="1" applyBorder="1" applyAlignment="1">
      <alignment horizontal="right" vertical="top"/>
    </xf>
    <xf numFmtId="3" fontId="1" fillId="0" borderId="46" xfId="0" applyNumberFormat="1" applyFont="1" applyFill="1" applyBorder="1" applyAlignment="1">
      <alignment horizontal="right" vertical="top"/>
    </xf>
    <xf numFmtId="3" fontId="2" fillId="4" borderId="47" xfId="0" applyNumberFormat="1" applyFont="1" applyFill="1" applyBorder="1" applyAlignment="1">
      <alignment horizontal="right"/>
    </xf>
    <xf numFmtId="3" fontId="16" fillId="2" borderId="23" xfId="0" applyNumberFormat="1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vertical="top" wrapText="1"/>
    </xf>
    <xf numFmtId="3" fontId="2" fillId="0" borderId="19" xfId="0" applyNumberFormat="1" applyFont="1" applyFill="1" applyBorder="1" applyAlignment="1">
      <alignment horizontal="right" vertical="top"/>
    </xf>
    <xf numFmtId="4" fontId="2" fillId="0" borderId="48" xfId="0" applyNumberFormat="1" applyFont="1" applyFill="1" applyBorder="1" applyAlignment="1">
      <alignment horizontal="right" vertical="top"/>
    </xf>
    <xf numFmtId="3" fontId="11" fillId="0" borderId="19" xfId="0" applyNumberFormat="1" applyFont="1" applyFill="1" applyBorder="1" applyAlignment="1">
      <alignment vertical="center"/>
    </xf>
    <xf numFmtId="3" fontId="15" fillId="4" borderId="23" xfId="0" applyNumberFormat="1" applyFont="1" applyFill="1" applyBorder="1" applyAlignment="1">
      <alignment vertical="center"/>
    </xf>
    <xf numFmtId="3" fontId="14" fillId="0" borderId="0" xfId="0" applyNumberFormat="1" applyFont="1" applyFill="1" applyBorder="1" applyAlignment="1">
      <alignment vertical="top"/>
    </xf>
    <xf numFmtId="3" fontId="9" fillId="5" borderId="6" xfId="0" applyNumberFormat="1" applyFont="1" applyFill="1" applyBorder="1" applyAlignment="1">
      <alignment horizontal="right" vertical="center"/>
    </xf>
    <xf numFmtId="3" fontId="9" fillId="5" borderId="13" xfId="0" applyNumberFormat="1" applyFont="1" applyFill="1" applyBorder="1" applyAlignment="1">
      <alignment horizontal="right" vertical="center"/>
    </xf>
    <xf numFmtId="3" fontId="10" fillId="0" borderId="34" xfId="0" applyNumberFormat="1" applyFont="1" applyFill="1" applyBorder="1" applyAlignment="1">
      <alignment horizontal="right" vertical="top"/>
    </xf>
    <xf numFmtId="3" fontId="18" fillId="5" borderId="6" xfId="0" applyNumberFormat="1" applyFont="1" applyFill="1" applyBorder="1" applyAlignment="1">
      <alignment horizontal="right" vertical="center"/>
    </xf>
    <xf numFmtId="3" fontId="2" fillId="5" borderId="35" xfId="0" applyNumberFormat="1" applyFont="1" applyFill="1" applyBorder="1" applyAlignment="1">
      <alignment horizontal="right"/>
    </xf>
    <xf numFmtId="3" fontId="2" fillId="4" borderId="16" xfId="0" applyNumberFormat="1" applyFont="1" applyFill="1" applyBorder="1" applyAlignment="1">
      <alignment horizontal="right"/>
    </xf>
    <xf numFmtId="3" fontId="2" fillId="5" borderId="38" xfId="0" applyNumberFormat="1" applyFont="1" applyFill="1" applyBorder="1" applyAlignment="1">
      <alignment horizontal="right"/>
    </xf>
    <xf numFmtId="0" fontId="20" fillId="0" borderId="0" xfId="0" applyFont="1" applyAlignment="1">
      <alignment horizontal="left"/>
    </xf>
    <xf numFmtId="0" fontId="20" fillId="0" borderId="0" xfId="0" applyFont="1"/>
    <xf numFmtId="0" fontId="22" fillId="0" borderId="0" xfId="0" applyFont="1" applyAlignment="1">
      <alignment horizontal="left"/>
    </xf>
    <xf numFmtId="3" fontId="4" fillId="4" borderId="16" xfId="0" applyNumberFormat="1" applyFont="1" applyFill="1" applyBorder="1" applyAlignment="1">
      <alignment vertical="center"/>
    </xf>
    <xf numFmtId="0" fontId="19" fillId="4" borderId="20" xfId="0" applyFont="1" applyFill="1" applyBorder="1" applyAlignment="1">
      <alignment vertical="center"/>
    </xf>
    <xf numFmtId="0" fontId="4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2" fillId="0" borderId="2" xfId="0" applyNumberFormat="1" applyFont="1" applyFill="1" applyBorder="1" applyAlignment="1">
      <alignment horizontal="center" vertical="center" textRotation="90"/>
    </xf>
    <xf numFmtId="49" fontId="2" fillId="0" borderId="5" xfId="0" applyNumberFormat="1" applyFont="1" applyFill="1" applyBorder="1" applyAlignment="1">
      <alignment horizontal="center" vertical="center" textRotation="90"/>
    </xf>
    <xf numFmtId="49" fontId="2" fillId="0" borderId="21" xfId="0" applyNumberFormat="1" applyFont="1" applyFill="1" applyBorder="1" applyAlignment="1">
      <alignment horizontal="center" vertical="center" textRotation="90"/>
    </xf>
    <xf numFmtId="49" fontId="2" fillId="0" borderId="3" xfId="0" applyNumberFormat="1" applyFont="1" applyFill="1" applyBorder="1" applyAlignment="1">
      <alignment horizontal="center" vertical="center" textRotation="90"/>
    </xf>
    <xf numFmtId="49" fontId="2" fillId="0" borderId="6" xfId="0" applyNumberFormat="1" applyFont="1" applyFill="1" applyBorder="1" applyAlignment="1">
      <alignment horizontal="center" vertical="center" textRotation="90"/>
    </xf>
    <xf numFmtId="49" fontId="2" fillId="0" borderId="19" xfId="0" applyNumberFormat="1" applyFont="1" applyFill="1" applyBorder="1" applyAlignment="1">
      <alignment horizontal="center" vertical="center" textRotation="90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19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19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49" fontId="2" fillId="0" borderId="9" xfId="0" applyNumberFormat="1" applyFont="1" applyFill="1" applyBorder="1" applyAlignment="1">
      <alignment horizontal="center"/>
    </xf>
    <xf numFmtId="49" fontId="2" fillId="0" borderId="1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2" fillId="0" borderId="6" xfId="0" applyNumberFormat="1" applyFont="1" applyFill="1" applyBorder="1" applyAlignment="1">
      <alignment horizontal="center"/>
    </xf>
    <xf numFmtId="49" fontId="2" fillId="0" borderId="19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34" xfId="0" applyFont="1" applyFill="1" applyBorder="1" applyAlignment="1">
      <alignment horizontal="center"/>
    </xf>
    <xf numFmtId="4" fontId="2" fillId="0" borderId="12" xfId="0" applyNumberFormat="1" applyFont="1" applyFill="1" applyBorder="1" applyAlignment="1">
      <alignment horizontal="center"/>
    </xf>
    <xf numFmtId="4" fontId="2" fillId="0" borderId="29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horizontal="right" vertical="center"/>
    </xf>
    <xf numFmtId="4" fontId="4" fillId="2" borderId="19" xfId="0" applyNumberFormat="1" applyFont="1" applyFill="1" applyBorder="1" applyAlignment="1">
      <alignment horizontal="right" vertical="center"/>
    </xf>
    <xf numFmtId="3" fontId="4" fillId="2" borderId="3" xfId="0" applyNumberFormat="1" applyFont="1" applyFill="1" applyBorder="1" applyAlignment="1">
      <alignment horizontal="right" vertical="center"/>
    </xf>
    <xf numFmtId="3" fontId="4" fillId="2" borderId="19" xfId="0" applyNumberFormat="1" applyFont="1" applyFill="1" applyBorder="1" applyAlignment="1">
      <alignment horizontal="right" vertical="center"/>
    </xf>
    <xf numFmtId="2" fontId="20" fillId="0" borderId="0" xfId="0" applyNumberFormat="1" applyFont="1" applyAlignment="1">
      <alignment horizontal="left"/>
    </xf>
    <xf numFmtId="2" fontId="21" fillId="0" borderId="0" xfId="0" applyNumberFormat="1" applyFont="1" applyAlignment="1">
      <alignment horizontal="left"/>
    </xf>
    <xf numFmtId="3" fontId="6" fillId="0" borderId="0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 vertical="center"/>
    </xf>
    <xf numFmtId="3" fontId="4" fillId="2" borderId="44" xfId="0" applyNumberFormat="1" applyFont="1" applyFill="1" applyBorder="1" applyAlignment="1">
      <alignment horizontal="right" vertical="center"/>
    </xf>
    <xf numFmtId="3" fontId="4" fillId="2" borderId="29" xfId="0" applyNumberFormat="1" applyFont="1" applyFill="1" applyBorder="1" applyAlignment="1">
      <alignment horizontal="right" vertical="center"/>
    </xf>
    <xf numFmtId="3" fontId="4" fillId="2" borderId="30" xfId="0" applyNumberFormat="1" applyFont="1" applyFill="1" applyBorder="1" applyAlignment="1">
      <alignment horizontal="center" vertical="center"/>
    </xf>
    <xf numFmtId="3" fontId="4" fillId="2" borderId="4" xfId="0" applyNumberFormat="1" applyFont="1" applyFill="1" applyBorder="1" applyAlignment="1">
      <alignment horizontal="center" vertical="center"/>
    </xf>
    <xf numFmtId="3" fontId="4" fillId="2" borderId="33" xfId="0" applyNumberFormat="1" applyFont="1" applyFill="1" applyBorder="1" applyAlignment="1">
      <alignment horizontal="center" vertical="center"/>
    </xf>
    <xf numFmtId="3" fontId="4" fillId="2" borderId="18" xfId="0" applyNumberFormat="1" applyFont="1" applyFill="1" applyBorder="1" applyAlignment="1">
      <alignment horizontal="center" vertical="center"/>
    </xf>
    <xf numFmtId="3" fontId="4" fillId="2" borderId="1" xfId="0" applyNumberFormat="1" applyFont="1" applyFill="1" applyBorder="1" applyAlignment="1">
      <alignment horizontal="center" vertical="center"/>
    </xf>
    <xf numFmtId="3" fontId="4" fillId="2" borderId="34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8"/>
  <sheetViews>
    <sheetView tabSelected="1" topLeftCell="D1" zoomScaleNormal="100" workbookViewId="0">
      <selection activeCell="H15" sqref="H15"/>
    </sheetView>
  </sheetViews>
  <sheetFormatPr defaultRowHeight="13.8"/>
  <cols>
    <col min="1" max="1" width="4.69921875" style="41" customWidth="1"/>
    <col min="2" max="2" width="7.09765625" style="38" customWidth="1"/>
    <col min="3" max="3" width="49.3984375" style="42" customWidth="1"/>
    <col min="4" max="4" width="14.8984375" style="43" customWidth="1"/>
    <col min="5" max="5" width="14" style="43" customWidth="1"/>
    <col min="6" max="6" width="14.09765625" style="43" customWidth="1"/>
    <col min="7" max="7" width="13.3984375" style="43" customWidth="1"/>
    <col min="8" max="8" width="14" style="43" customWidth="1"/>
    <col min="9" max="9" width="12.8984375" style="43" customWidth="1"/>
    <col min="10" max="10" width="12.5" style="43" customWidth="1"/>
    <col min="11" max="11" width="14.3984375" style="1" customWidth="1"/>
    <col min="12" max="12" width="13.69921875" style="1" customWidth="1"/>
    <col min="13" max="13" width="15.19921875" style="1" customWidth="1"/>
    <col min="14" max="14" width="15.796875" style="1" customWidth="1"/>
    <col min="15" max="15" width="12.09765625" style="1" customWidth="1"/>
    <col min="16" max="254" width="9" style="1"/>
    <col min="255" max="255" width="4.69921875" style="1" customWidth="1"/>
    <col min="256" max="256" width="7.09765625" style="1" customWidth="1"/>
    <col min="257" max="257" width="42.69921875" style="1" customWidth="1"/>
    <col min="258" max="258" width="12.8984375" style="1" customWidth="1"/>
    <col min="259" max="259" width="12.19921875" style="1" customWidth="1"/>
    <col min="260" max="260" width="13" style="1" customWidth="1"/>
    <col min="261" max="261" width="13.3984375" style="1" customWidth="1"/>
    <col min="262" max="262" width="14" style="1" customWidth="1"/>
    <col min="263" max="263" width="12.8984375" style="1" customWidth="1"/>
    <col min="264" max="264" width="12.5" style="1" customWidth="1"/>
    <col min="265" max="265" width="14.3984375" style="1" customWidth="1"/>
    <col min="266" max="266" width="13.59765625" style="1" customWidth="1"/>
    <col min="267" max="267" width="10.09765625" style="1" customWidth="1"/>
    <col min="268" max="268" width="11.19921875" style="1" customWidth="1"/>
    <col min="269" max="269" width="11.69921875" style="1" customWidth="1"/>
    <col min="270" max="270" width="15" style="1" customWidth="1"/>
    <col min="271" max="510" width="9" style="1"/>
    <col min="511" max="511" width="4.69921875" style="1" customWidth="1"/>
    <col min="512" max="512" width="7.09765625" style="1" customWidth="1"/>
    <col min="513" max="513" width="42.69921875" style="1" customWidth="1"/>
    <col min="514" max="514" width="12.8984375" style="1" customWidth="1"/>
    <col min="515" max="515" width="12.19921875" style="1" customWidth="1"/>
    <col min="516" max="516" width="13" style="1" customWidth="1"/>
    <col min="517" max="517" width="13.3984375" style="1" customWidth="1"/>
    <col min="518" max="518" width="14" style="1" customWidth="1"/>
    <col min="519" max="519" width="12.8984375" style="1" customWidth="1"/>
    <col min="520" max="520" width="12.5" style="1" customWidth="1"/>
    <col min="521" max="521" width="14.3984375" style="1" customWidth="1"/>
    <col min="522" max="522" width="13.59765625" style="1" customWidth="1"/>
    <col min="523" max="523" width="10.09765625" style="1" customWidth="1"/>
    <col min="524" max="524" width="11.19921875" style="1" customWidth="1"/>
    <col min="525" max="525" width="11.69921875" style="1" customWidth="1"/>
    <col min="526" max="526" width="15" style="1" customWidth="1"/>
    <col min="527" max="766" width="9" style="1"/>
    <col min="767" max="767" width="4.69921875" style="1" customWidth="1"/>
    <col min="768" max="768" width="7.09765625" style="1" customWidth="1"/>
    <col min="769" max="769" width="42.69921875" style="1" customWidth="1"/>
    <col min="770" max="770" width="12.8984375" style="1" customWidth="1"/>
    <col min="771" max="771" width="12.19921875" style="1" customWidth="1"/>
    <col min="772" max="772" width="13" style="1" customWidth="1"/>
    <col min="773" max="773" width="13.3984375" style="1" customWidth="1"/>
    <col min="774" max="774" width="14" style="1" customWidth="1"/>
    <col min="775" max="775" width="12.8984375" style="1" customWidth="1"/>
    <col min="776" max="776" width="12.5" style="1" customWidth="1"/>
    <col min="777" max="777" width="14.3984375" style="1" customWidth="1"/>
    <col min="778" max="778" width="13.59765625" style="1" customWidth="1"/>
    <col min="779" max="779" width="10.09765625" style="1" customWidth="1"/>
    <col min="780" max="780" width="11.19921875" style="1" customWidth="1"/>
    <col min="781" max="781" width="11.69921875" style="1" customWidth="1"/>
    <col min="782" max="782" width="15" style="1" customWidth="1"/>
    <col min="783" max="1022" width="9" style="1"/>
    <col min="1023" max="1023" width="4.69921875" style="1" customWidth="1"/>
    <col min="1024" max="1024" width="7.09765625" style="1" customWidth="1"/>
    <col min="1025" max="1025" width="42.69921875" style="1" customWidth="1"/>
    <col min="1026" max="1026" width="12.8984375" style="1" customWidth="1"/>
    <col min="1027" max="1027" width="12.19921875" style="1" customWidth="1"/>
    <col min="1028" max="1028" width="13" style="1" customWidth="1"/>
    <col min="1029" max="1029" width="13.3984375" style="1" customWidth="1"/>
    <col min="1030" max="1030" width="14" style="1" customWidth="1"/>
    <col min="1031" max="1031" width="12.8984375" style="1" customWidth="1"/>
    <col min="1032" max="1032" width="12.5" style="1" customWidth="1"/>
    <col min="1033" max="1033" width="14.3984375" style="1" customWidth="1"/>
    <col min="1034" max="1034" width="13.59765625" style="1" customWidth="1"/>
    <col min="1035" max="1035" width="10.09765625" style="1" customWidth="1"/>
    <col min="1036" max="1036" width="11.19921875" style="1" customWidth="1"/>
    <col min="1037" max="1037" width="11.69921875" style="1" customWidth="1"/>
    <col min="1038" max="1038" width="15" style="1" customWidth="1"/>
    <col min="1039" max="1278" width="9" style="1"/>
    <col min="1279" max="1279" width="4.69921875" style="1" customWidth="1"/>
    <col min="1280" max="1280" width="7.09765625" style="1" customWidth="1"/>
    <col min="1281" max="1281" width="42.69921875" style="1" customWidth="1"/>
    <col min="1282" max="1282" width="12.8984375" style="1" customWidth="1"/>
    <col min="1283" max="1283" width="12.19921875" style="1" customWidth="1"/>
    <col min="1284" max="1284" width="13" style="1" customWidth="1"/>
    <col min="1285" max="1285" width="13.3984375" style="1" customWidth="1"/>
    <col min="1286" max="1286" width="14" style="1" customWidth="1"/>
    <col min="1287" max="1287" width="12.8984375" style="1" customWidth="1"/>
    <col min="1288" max="1288" width="12.5" style="1" customWidth="1"/>
    <col min="1289" max="1289" width="14.3984375" style="1" customWidth="1"/>
    <col min="1290" max="1290" width="13.59765625" style="1" customWidth="1"/>
    <col min="1291" max="1291" width="10.09765625" style="1" customWidth="1"/>
    <col min="1292" max="1292" width="11.19921875" style="1" customWidth="1"/>
    <col min="1293" max="1293" width="11.69921875" style="1" customWidth="1"/>
    <col min="1294" max="1294" width="15" style="1" customWidth="1"/>
    <col min="1295" max="1534" width="9" style="1"/>
    <col min="1535" max="1535" width="4.69921875" style="1" customWidth="1"/>
    <col min="1536" max="1536" width="7.09765625" style="1" customWidth="1"/>
    <col min="1537" max="1537" width="42.69921875" style="1" customWidth="1"/>
    <col min="1538" max="1538" width="12.8984375" style="1" customWidth="1"/>
    <col min="1539" max="1539" width="12.19921875" style="1" customWidth="1"/>
    <col min="1540" max="1540" width="13" style="1" customWidth="1"/>
    <col min="1541" max="1541" width="13.3984375" style="1" customWidth="1"/>
    <col min="1542" max="1542" width="14" style="1" customWidth="1"/>
    <col min="1543" max="1543" width="12.8984375" style="1" customWidth="1"/>
    <col min="1544" max="1544" width="12.5" style="1" customWidth="1"/>
    <col min="1545" max="1545" width="14.3984375" style="1" customWidth="1"/>
    <col min="1546" max="1546" width="13.59765625" style="1" customWidth="1"/>
    <col min="1547" max="1547" width="10.09765625" style="1" customWidth="1"/>
    <col min="1548" max="1548" width="11.19921875" style="1" customWidth="1"/>
    <col min="1549" max="1549" width="11.69921875" style="1" customWidth="1"/>
    <col min="1550" max="1550" width="15" style="1" customWidth="1"/>
    <col min="1551" max="1790" width="9" style="1"/>
    <col min="1791" max="1791" width="4.69921875" style="1" customWidth="1"/>
    <col min="1792" max="1792" width="7.09765625" style="1" customWidth="1"/>
    <col min="1793" max="1793" width="42.69921875" style="1" customWidth="1"/>
    <col min="1794" max="1794" width="12.8984375" style="1" customWidth="1"/>
    <col min="1795" max="1795" width="12.19921875" style="1" customWidth="1"/>
    <col min="1796" max="1796" width="13" style="1" customWidth="1"/>
    <col min="1797" max="1797" width="13.3984375" style="1" customWidth="1"/>
    <col min="1798" max="1798" width="14" style="1" customWidth="1"/>
    <col min="1799" max="1799" width="12.8984375" style="1" customWidth="1"/>
    <col min="1800" max="1800" width="12.5" style="1" customWidth="1"/>
    <col min="1801" max="1801" width="14.3984375" style="1" customWidth="1"/>
    <col min="1802" max="1802" width="13.59765625" style="1" customWidth="1"/>
    <col min="1803" max="1803" width="10.09765625" style="1" customWidth="1"/>
    <col min="1804" max="1804" width="11.19921875" style="1" customWidth="1"/>
    <col min="1805" max="1805" width="11.69921875" style="1" customWidth="1"/>
    <col min="1806" max="1806" width="15" style="1" customWidth="1"/>
    <col min="1807" max="2046" width="9" style="1"/>
    <col min="2047" max="2047" width="4.69921875" style="1" customWidth="1"/>
    <col min="2048" max="2048" width="7.09765625" style="1" customWidth="1"/>
    <col min="2049" max="2049" width="42.69921875" style="1" customWidth="1"/>
    <col min="2050" max="2050" width="12.8984375" style="1" customWidth="1"/>
    <col min="2051" max="2051" width="12.19921875" style="1" customWidth="1"/>
    <col min="2052" max="2052" width="13" style="1" customWidth="1"/>
    <col min="2053" max="2053" width="13.3984375" style="1" customWidth="1"/>
    <col min="2054" max="2054" width="14" style="1" customWidth="1"/>
    <col min="2055" max="2055" width="12.8984375" style="1" customWidth="1"/>
    <col min="2056" max="2056" width="12.5" style="1" customWidth="1"/>
    <col min="2057" max="2057" width="14.3984375" style="1" customWidth="1"/>
    <col min="2058" max="2058" width="13.59765625" style="1" customWidth="1"/>
    <col min="2059" max="2059" width="10.09765625" style="1" customWidth="1"/>
    <col min="2060" max="2060" width="11.19921875" style="1" customWidth="1"/>
    <col min="2061" max="2061" width="11.69921875" style="1" customWidth="1"/>
    <col min="2062" max="2062" width="15" style="1" customWidth="1"/>
    <col min="2063" max="2302" width="9" style="1"/>
    <col min="2303" max="2303" width="4.69921875" style="1" customWidth="1"/>
    <col min="2304" max="2304" width="7.09765625" style="1" customWidth="1"/>
    <col min="2305" max="2305" width="42.69921875" style="1" customWidth="1"/>
    <col min="2306" max="2306" width="12.8984375" style="1" customWidth="1"/>
    <col min="2307" max="2307" width="12.19921875" style="1" customWidth="1"/>
    <col min="2308" max="2308" width="13" style="1" customWidth="1"/>
    <col min="2309" max="2309" width="13.3984375" style="1" customWidth="1"/>
    <col min="2310" max="2310" width="14" style="1" customWidth="1"/>
    <col min="2311" max="2311" width="12.8984375" style="1" customWidth="1"/>
    <col min="2312" max="2312" width="12.5" style="1" customWidth="1"/>
    <col min="2313" max="2313" width="14.3984375" style="1" customWidth="1"/>
    <col min="2314" max="2314" width="13.59765625" style="1" customWidth="1"/>
    <col min="2315" max="2315" width="10.09765625" style="1" customWidth="1"/>
    <col min="2316" max="2316" width="11.19921875" style="1" customWidth="1"/>
    <col min="2317" max="2317" width="11.69921875" style="1" customWidth="1"/>
    <col min="2318" max="2318" width="15" style="1" customWidth="1"/>
    <col min="2319" max="2558" width="9" style="1"/>
    <col min="2559" max="2559" width="4.69921875" style="1" customWidth="1"/>
    <col min="2560" max="2560" width="7.09765625" style="1" customWidth="1"/>
    <col min="2561" max="2561" width="42.69921875" style="1" customWidth="1"/>
    <col min="2562" max="2562" width="12.8984375" style="1" customWidth="1"/>
    <col min="2563" max="2563" width="12.19921875" style="1" customWidth="1"/>
    <col min="2564" max="2564" width="13" style="1" customWidth="1"/>
    <col min="2565" max="2565" width="13.3984375" style="1" customWidth="1"/>
    <col min="2566" max="2566" width="14" style="1" customWidth="1"/>
    <col min="2567" max="2567" width="12.8984375" style="1" customWidth="1"/>
    <col min="2568" max="2568" width="12.5" style="1" customWidth="1"/>
    <col min="2569" max="2569" width="14.3984375" style="1" customWidth="1"/>
    <col min="2570" max="2570" width="13.59765625" style="1" customWidth="1"/>
    <col min="2571" max="2571" width="10.09765625" style="1" customWidth="1"/>
    <col min="2572" max="2572" width="11.19921875" style="1" customWidth="1"/>
    <col min="2573" max="2573" width="11.69921875" style="1" customWidth="1"/>
    <col min="2574" max="2574" width="15" style="1" customWidth="1"/>
    <col min="2575" max="2814" width="9" style="1"/>
    <col min="2815" max="2815" width="4.69921875" style="1" customWidth="1"/>
    <col min="2816" max="2816" width="7.09765625" style="1" customWidth="1"/>
    <col min="2817" max="2817" width="42.69921875" style="1" customWidth="1"/>
    <col min="2818" max="2818" width="12.8984375" style="1" customWidth="1"/>
    <col min="2819" max="2819" width="12.19921875" style="1" customWidth="1"/>
    <col min="2820" max="2820" width="13" style="1" customWidth="1"/>
    <col min="2821" max="2821" width="13.3984375" style="1" customWidth="1"/>
    <col min="2822" max="2822" width="14" style="1" customWidth="1"/>
    <col min="2823" max="2823" width="12.8984375" style="1" customWidth="1"/>
    <col min="2824" max="2824" width="12.5" style="1" customWidth="1"/>
    <col min="2825" max="2825" width="14.3984375" style="1" customWidth="1"/>
    <col min="2826" max="2826" width="13.59765625" style="1" customWidth="1"/>
    <col min="2827" max="2827" width="10.09765625" style="1" customWidth="1"/>
    <col min="2828" max="2828" width="11.19921875" style="1" customWidth="1"/>
    <col min="2829" max="2829" width="11.69921875" style="1" customWidth="1"/>
    <col min="2830" max="2830" width="15" style="1" customWidth="1"/>
    <col min="2831" max="3070" width="9" style="1"/>
    <col min="3071" max="3071" width="4.69921875" style="1" customWidth="1"/>
    <col min="3072" max="3072" width="7.09765625" style="1" customWidth="1"/>
    <col min="3073" max="3073" width="42.69921875" style="1" customWidth="1"/>
    <col min="3074" max="3074" width="12.8984375" style="1" customWidth="1"/>
    <col min="3075" max="3075" width="12.19921875" style="1" customWidth="1"/>
    <col min="3076" max="3076" width="13" style="1" customWidth="1"/>
    <col min="3077" max="3077" width="13.3984375" style="1" customWidth="1"/>
    <col min="3078" max="3078" width="14" style="1" customWidth="1"/>
    <col min="3079" max="3079" width="12.8984375" style="1" customWidth="1"/>
    <col min="3080" max="3080" width="12.5" style="1" customWidth="1"/>
    <col min="3081" max="3081" width="14.3984375" style="1" customWidth="1"/>
    <col min="3082" max="3082" width="13.59765625" style="1" customWidth="1"/>
    <col min="3083" max="3083" width="10.09765625" style="1" customWidth="1"/>
    <col min="3084" max="3084" width="11.19921875" style="1" customWidth="1"/>
    <col min="3085" max="3085" width="11.69921875" style="1" customWidth="1"/>
    <col min="3086" max="3086" width="15" style="1" customWidth="1"/>
    <col min="3087" max="3326" width="9" style="1"/>
    <col min="3327" max="3327" width="4.69921875" style="1" customWidth="1"/>
    <col min="3328" max="3328" width="7.09765625" style="1" customWidth="1"/>
    <col min="3329" max="3329" width="42.69921875" style="1" customWidth="1"/>
    <col min="3330" max="3330" width="12.8984375" style="1" customWidth="1"/>
    <col min="3331" max="3331" width="12.19921875" style="1" customWidth="1"/>
    <col min="3332" max="3332" width="13" style="1" customWidth="1"/>
    <col min="3333" max="3333" width="13.3984375" style="1" customWidth="1"/>
    <col min="3334" max="3334" width="14" style="1" customWidth="1"/>
    <col min="3335" max="3335" width="12.8984375" style="1" customWidth="1"/>
    <col min="3336" max="3336" width="12.5" style="1" customWidth="1"/>
    <col min="3337" max="3337" width="14.3984375" style="1" customWidth="1"/>
    <col min="3338" max="3338" width="13.59765625" style="1" customWidth="1"/>
    <col min="3339" max="3339" width="10.09765625" style="1" customWidth="1"/>
    <col min="3340" max="3340" width="11.19921875" style="1" customWidth="1"/>
    <col min="3341" max="3341" width="11.69921875" style="1" customWidth="1"/>
    <col min="3342" max="3342" width="15" style="1" customWidth="1"/>
    <col min="3343" max="3582" width="9" style="1"/>
    <col min="3583" max="3583" width="4.69921875" style="1" customWidth="1"/>
    <col min="3584" max="3584" width="7.09765625" style="1" customWidth="1"/>
    <col min="3585" max="3585" width="42.69921875" style="1" customWidth="1"/>
    <col min="3586" max="3586" width="12.8984375" style="1" customWidth="1"/>
    <col min="3587" max="3587" width="12.19921875" style="1" customWidth="1"/>
    <col min="3588" max="3588" width="13" style="1" customWidth="1"/>
    <col min="3589" max="3589" width="13.3984375" style="1" customWidth="1"/>
    <col min="3590" max="3590" width="14" style="1" customWidth="1"/>
    <col min="3591" max="3591" width="12.8984375" style="1" customWidth="1"/>
    <col min="3592" max="3592" width="12.5" style="1" customWidth="1"/>
    <col min="3593" max="3593" width="14.3984375" style="1" customWidth="1"/>
    <col min="3594" max="3594" width="13.59765625" style="1" customWidth="1"/>
    <col min="3595" max="3595" width="10.09765625" style="1" customWidth="1"/>
    <col min="3596" max="3596" width="11.19921875" style="1" customWidth="1"/>
    <col min="3597" max="3597" width="11.69921875" style="1" customWidth="1"/>
    <col min="3598" max="3598" width="15" style="1" customWidth="1"/>
    <col min="3599" max="3838" width="9" style="1"/>
    <col min="3839" max="3839" width="4.69921875" style="1" customWidth="1"/>
    <col min="3840" max="3840" width="7.09765625" style="1" customWidth="1"/>
    <col min="3841" max="3841" width="42.69921875" style="1" customWidth="1"/>
    <col min="3842" max="3842" width="12.8984375" style="1" customWidth="1"/>
    <col min="3843" max="3843" width="12.19921875" style="1" customWidth="1"/>
    <col min="3844" max="3844" width="13" style="1" customWidth="1"/>
    <col min="3845" max="3845" width="13.3984375" style="1" customWidth="1"/>
    <col min="3846" max="3846" width="14" style="1" customWidth="1"/>
    <col min="3847" max="3847" width="12.8984375" style="1" customWidth="1"/>
    <col min="3848" max="3848" width="12.5" style="1" customWidth="1"/>
    <col min="3849" max="3849" width="14.3984375" style="1" customWidth="1"/>
    <col min="3850" max="3850" width="13.59765625" style="1" customWidth="1"/>
    <col min="3851" max="3851" width="10.09765625" style="1" customWidth="1"/>
    <col min="3852" max="3852" width="11.19921875" style="1" customWidth="1"/>
    <col min="3853" max="3853" width="11.69921875" style="1" customWidth="1"/>
    <col min="3854" max="3854" width="15" style="1" customWidth="1"/>
    <col min="3855" max="4094" width="9" style="1"/>
    <col min="4095" max="4095" width="4.69921875" style="1" customWidth="1"/>
    <col min="4096" max="4096" width="7.09765625" style="1" customWidth="1"/>
    <col min="4097" max="4097" width="42.69921875" style="1" customWidth="1"/>
    <col min="4098" max="4098" width="12.8984375" style="1" customWidth="1"/>
    <col min="4099" max="4099" width="12.19921875" style="1" customWidth="1"/>
    <col min="4100" max="4100" width="13" style="1" customWidth="1"/>
    <col min="4101" max="4101" width="13.3984375" style="1" customWidth="1"/>
    <col min="4102" max="4102" width="14" style="1" customWidth="1"/>
    <col min="4103" max="4103" width="12.8984375" style="1" customWidth="1"/>
    <col min="4104" max="4104" width="12.5" style="1" customWidth="1"/>
    <col min="4105" max="4105" width="14.3984375" style="1" customWidth="1"/>
    <col min="4106" max="4106" width="13.59765625" style="1" customWidth="1"/>
    <col min="4107" max="4107" width="10.09765625" style="1" customWidth="1"/>
    <col min="4108" max="4108" width="11.19921875" style="1" customWidth="1"/>
    <col min="4109" max="4109" width="11.69921875" style="1" customWidth="1"/>
    <col min="4110" max="4110" width="15" style="1" customWidth="1"/>
    <col min="4111" max="4350" width="9" style="1"/>
    <col min="4351" max="4351" width="4.69921875" style="1" customWidth="1"/>
    <col min="4352" max="4352" width="7.09765625" style="1" customWidth="1"/>
    <col min="4353" max="4353" width="42.69921875" style="1" customWidth="1"/>
    <col min="4354" max="4354" width="12.8984375" style="1" customWidth="1"/>
    <col min="4355" max="4355" width="12.19921875" style="1" customWidth="1"/>
    <col min="4356" max="4356" width="13" style="1" customWidth="1"/>
    <col min="4357" max="4357" width="13.3984375" style="1" customWidth="1"/>
    <col min="4358" max="4358" width="14" style="1" customWidth="1"/>
    <col min="4359" max="4359" width="12.8984375" style="1" customWidth="1"/>
    <col min="4360" max="4360" width="12.5" style="1" customWidth="1"/>
    <col min="4361" max="4361" width="14.3984375" style="1" customWidth="1"/>
    <col min="4362" max="4362" width="13.59765625" style="1" customWidth="1"/>
    <col min="4363" max="4363" width="10.09765625" style="1" customWidth="1"/>
    <col min="4364" max="4364" width="11.19921875" style="1" customWidth="1"/>
    <col min="4365" max="4365" width="11.69921875" style="1" customWidth="1"/>
    <col min="4366" max="4366" width="15" style="1" customWidth="1"/>
    <col min="4367" max="4606" width="9" style="1"/>
    <col min="4607" max="4607" width="4.69921875" style="1" customWidth="1"/>
    <col min="4608" max="4608" width="7.09765625" style="1" customWidth="1"/>
    <col min="4609" max="4609" width="42.69921875" style="1" customWidth="1"/>
    <col min="4610" max="4610" width="12.8984375" style="1" customWidth="1"/>
    <col min="4611" max="4611" width="12.19921875" style="1" customWidth="1"/>
    <col min="4612" max="4612" width="13" style="1" customWidth="1"/>
    <col min="4613" max="4613" width="13.3984375" style="1" customWidth="1"/>
    <col min="4614" max="4614" width="14" style="1" customWidth="1"/>
    <col min="4615" max="4615" width="12.8984375" style="1" customWidth="1"/>
    <col min="4616" max="4616" width="12.5" style="1" customWidth="1"/>
    <col min="4617" max="4617" width="14.3984375" style="1" customWidth="1"/>
    <col min="4618" max="4618" width="13.59765625" style="1" customWidth="1"/>
    <col min="4619" max="4619" width="10.09765625" style="1" customWidth="1"/>
    <col min="4620" max="4620" width="11.19921875" style="1" customWidth="1"/>
    <col min="4621" max="4621" width="11.69921875" style="1" customWidth="1"/>
    <col min="4622" max="4622" width="15" style="1" customWidth="1"/>
    <col min="4623" max="4862" width="9" style="1"/>
    <col min="4863" max="4863" width="4.69921875" style="1" customWidth="1"/>
    <col min="4864" max="4864" width="7.09765625" style="1" customWidth="1"/>
    <col min="4865" max="4865" width="42.69921875" style="1" customWidth="1"/>
    <col min="4866" max="4866" width="12.8984375" style="1" customWidth="1"/>
    <col min="4867" max="4867" width="12.19921875" style="1" customWidth="1"/>
    <col min="4868" max="4868" width="13" style="1" customWidth="1"/>
    <col min="4869" max="4869" width="13.3984375" style="1" customWidth="1"/>
    <col min="4870" max="4870" width="14" style="1" customWidth="1"/>
    <col min="4871" max="4871" width="12.8984375" style="1" customWidth="1"/>
    <col min="4872" max="4872" width="12.5" style="1" customWidth="1"/>
    <col min="4873" max="4873" width="14.3984375" style="1" customWidth="1"/>
    <col min="4874" max="4874" width="13.59765625" style="1" customWidth="1"/>
    <col min="4875" max="4875" width="10.09765625" style="1" customWidth="1"/>
    <col min="4876" max="4876" width="11.19921875" style="1" customWidth="1"/>
    <col min="4877" max="4877" width="11.69921875" style="1" customWidth="1"/>
    <col min="4878" max="4878" width="15" style="1" customWidth="1"/>
    <col min="4879" max="5118" width="9" style="1"/>
    <col min="5119" max="5119" width="4.69921875" style="1" customWidth="1"/>
    <col min="5120" max="5120" width="7.09765625" style="1" customWidth="1"/>
    <col min="5121" max="5121" width="42.69921875" style="1" customWidth="1"/>
    <col min="5122" max="5122" width="12.8984375" style="1" customWidth="1"/>
    <col min="5123" max="5123" width="12.19921875" style="1" customWidth="1"/>
    <col min="5124" max="5124" width="13" style="1" customWidth="1"/>
    <col min="5125" max="5125" width="13.3984375" style="1" customWidth="1"/>
    <col min="5126" max="5126" width="14" style="1" customWidth="1"/>
    <col min="5127" max="5127" width="12.8984375" style="1" customWidth="1"/>
    <col min="5128" max="5128" width="12.5" style="1" customWidth="1"/>
    <col min="5129" max="5129" width="14.3984375" style="1" customWidth="1"/>
    <col min="5130" max="5130" width="13.59765625" style="1" customWidth="1"/>
    <col min="5131" max="5131" width="10.09765625" style="1" customWidth="1"/>
    <col min="5132" max="5132" width="11.19921875" style="1" customWidth="1"/>
    <col min="5133" max="5133" width="11.69921875" style="1" customWidth="1"/>
    <col min="5134" max="5134" width="15" style="1" customWidth="1"/>
    <col min="5135" max="5374" width="9" style="1"/>
    <col min="5375" max="5375" width="4.69921875" style="1" customWidth="1"/>
    <col min="5376" max="5376" width="7.09765625" style="1" customWidth="1"/>
    <col min="5377" max="5377" width="42.69921875" style="1" customWidth="1"/>
    <col min="5378" max="5378" width="12.8984375" style="1" customWidth="1"/>
    <col min="5379" max="5379" width="12.19921875" style="1" customWidth="1"/>
    <col min="5380" max="5380" width="13" style="1" customWidth="1"/>
    <col min="5381" max="5381" width="13.3984375" style="1" customWidth="1"/>
    <col min="5382" max="5382" width="14" style="1" customWidth="1"/>
    <col min="5383" max="5383" width="12.8984375" style="1" customWidth="1"/>
    <col min="5384" max="5384" width="12.5" style="1" customWidth="1"/>
    <col min="5385" max="5385" width="14.3984375" style="1" customWidth="1"/>
    <col min="5386" max="5386" width="13.59765625" style="1" customWidth="1"/>
    <col min="5387" max="5387" width="10.09765625" style="1" customWidth="1"/>
    <col min="5388" max="5388" width="11.19921875" style="1" customWidth="1"/>
    <col min="5389" max="5389" width="11.69921875" style="1" customWidth="1"/>
    <col min="5390" max="5390" width="15" style="1" customWidth="1"/>
    <col min="5391" max="5630" width="9" style="1"/>
    <col min="5631" max="5631" width="4.69921875" style="1" customWidth="1"/>
    <col min="5632" max="5632" width="7.09765625" style="1" customWidth="1"/>
    <col min="5633" max="5633" width="42.69921875" style="1" customWidth="1"/>
    <col min="5634" max="5634" width="12.8984375" style="1" customWidth="1"/>
    <col min="5635" max="5635" width="12.19921875" style="1" customWidth="1"/>
    <col min="5636" max="5636" width="13" style="1" customWidth="1"/>
    <col min="5637" max="5637" width="13.3984375" style="1" customWidth="1"/>
    <col min="5638" max="5638" width="14" style="1" customWidth="1"/>
    <col min="5639" max="5639" width="12.8984375" style="1" customWidth="1"/>
    <col min="5640" max="5640" width="12.5" style="1" customWidth="1"/>
    <col min="5641" max="5641" width="14.3984375" style="1" customWidth="1"/>
    <col min="5642" max="5642" width="13.59765625" style="1" customWidth="1"/>
    <col min="5643" max="5643" width="10.09765625" style="1" customWidth="1"/>
    <col min="5644" max="5644" width="11.19921875" style="1" customWidth="1"/>
    <col min="5645" max="5645" width="11.69921875" style="1" customWidth="1"/>
    <col min="5646" max="5646" width="15" style="1" customWidth="1"/>
    <col min="5647" max="5886" width="9" style="1"/>
    <col min="5887" max="5887" width="4.69921875" style="1" customWidth="1"/>
    <col min="5888" max="5888" width="7.09765625" style="1" customWidth="1"/>
    <col min="5889" max="5889" width="42.69921875" style="1" customWidth="1"/>
    <col min="5890" max="5890" width="12.8984375" style="1" customWidth="1"/>
    <col min="5891" max="5891" width="12.19921875" style="1" customWidth="1"/>
    <col min="5892" max="5892" width="13" style="1" customWidth="1"/>
    <col min="5893" max="5893" width="13.3984375" style="1" customWidth="1"/>
    <col min="5894" max="5894" width="14" style="1" customWidth="1"/>
    <col min="5895" max="5895" width="12.8984375" style="1" customWidth="1"/>
    <col min="5896" max="5896" width="12.5" style="1" customWidth="1"/>
    <col min="5897" max="5897" width="14.3984375" style="1" customWidth="1"/>
    <col min="5898" max="5898" width="13.59765625" style="1" customWidth="1"/>
    <col min="5899" max="5899" width="10.09765625" style="1" customWidth="1"/>
    <col min="5900" max="5900" width="11.19921875" style="1" customWidth="1"/>
    <col min="5901" max="5901" width="11.69921875" style="1" customWidth="1"/>
    <col min="5902" max="5902" width="15" style="1" customWidth="1"/>
    <col min="5903" max="6142" width="9" style="1"/>
    <col min="6143" max="6143" width="4.69921875" style="1" customWidth="1"/>
    <col min="6144" max="6144" width="7.09765625" style="1" customWidth="1"/>
    <col min="6145" max="6145" width="42.69921875" style="1" customWidth="1"/>
    <col min="6146" max="6146" width="12.8984375" style="1" customWidth="1"/>
    <col min="6147" max="6147" width="12.19921875" style="1" customWidth="1"/>
    <col min="6148" max="6148" width="13" style="1" customWidth="1"/>
    <col min="6149" max="6149" width="13.3984375" style="1" customWidth="1"/>
    <col min="6150" max="6150" width="14" style="1" customWidth="1"/>
    <col min="6151" max="6151" width="12.8984375" style="1" customWidth="1"/>
    <col min="6152" max="6152" width="12.5" style="1" customWidth="1"/>
    <col min="6153" max="6153" width="14.3984375" style="1" customWidth="1"/>
    <col min="6154" max="6154" width="13.59765625" style="1" customWidth="1"/>
    <col min="6155" max="6155" width="10.09765625" style="1" customWidth="1"/>
    <col min="6156" max="6156" width="11.19921875" style="1" customWidth="1"/>
    <col min="6157" max="6157" width="11.69921875" style="1" customWidth="1"/>
    <col min="6158" max="6158" width="15" style="1" customWidth="1"/>
    <col min="6159" max="6398" width="9" style="1"/>
    <col min="6399" max="6399" width="4.69921875" style="1" customWidth="1"/>
    <col min="6400" max="6400" width="7.09765625" style="1" customWidth="1"/>
    <col min="6401" max="6401" width="42.69921875" style="1" customWidth="1"/>
    <col min="6402" max="6402" width="12.8984375" style="1" customWidth="1"/>
    <col min="6403" max="6403" width="12.19921875" style="1" customWidth="1"/>
    <col min="6404" max="6404" width="13" style="1" customWidth="1"/>
    <col min="6405" max="6405" width="13.3984375" style="1" customWidth="1"/>
    <col min="6406" max="6406" width="14" style="1" customWidth="1"/>
    <col min="6407" max="6407" width="12.8984375" style="1" customWidth="1"/>
    <col min="6408" max="6408" width="12.5" style="1" customWidth="1"/>
    <col min="6409" max="6409" width="14.3984375" style="1" customWidth="1"/>
    <col min="6410" max="6410" width="13.59765625" style="1" customWidth="1"/>
    <col min="6411" max="6411" width="10.09765625" style="1" customWidth="1"/>
    <col min="6412" max="6412" width="11.19921875" style="1" customWidth="1"/>
    <col min="6413" max="6413" width="11.69921875" style="1" customWidth="1"/>
    <col min="6414" max="6414" width="15" style="1" customWidth="1"/>
    <col min="6415" max="6654" width="9" style="1"/>
    <col min="6655" max="6655" width="4.69921875" style="1" customWidth="1"/>
    <col min="6656" max="6656" width="7.09765625" style="1" customWidth="1"/>
    <col min="6657" max="6657" width="42.69921875" style="1" customWidth="1"/>
    <col min="6658" max="6658" width="12.8984375" style="1" customWidth="1"/>
    <col min="6659" max="6659" width="12.19921875" style="1" customWidth="1"/>
    <col min="6660" max="6660" width="13" style="1" customWidth="1"/>
    <col min="6661" max="6661" width="13.3984375" style="1" customWidth="1"/>
    <col min="6662" max="6662" width="14" style="1" customWidth="1"/>
    <col min="6663" max="6663" width="12.8984375" style="1" customWidth="1"/>
    <col min="6664" max="6664" width="12.5" style="1" customWidth="1"/>
    <col min="6665" max="6665" width="14.3984375" style="1" customWidth="1"/>
    <col min="6666" max="6666" width="13.59765625" style="1" customWidth="1"/>
    <col min="6667" max="6667" width="10.09765625" style="1" customWidth="1"/>
    <col min="6668" max="6668" width="11.19921875" style="1" customWidth="1"/>
    <col min="6669" max="6669" width="11.69921875" style="1" customWidth="1"/>
    <col min="6670" max="6670" width="15" style="1" customWidth="1"/>
    <col min="6671" max="6910" width="9" style="1"/>
    <col min="6911" max="6911" width="4.69921875" style="1" customWidth="1"/>
    <col min="6912" max="6912" width="7.09765625" style="1" customWidth="1"/>
    <col min="6913" max="6913" width="42.69921875" style="1" customWidth="1"/>
    <col min="6914" max="6914" width="12.8984375" style="1" customWidth="1"/>
    <col min="6915" max="6915" width="12.19921875" style="1" customWidth="1"/>
    <col min="6916" max="6916" width="13" style="1" customWidth="1"/>
    <col min="6917" max="6917" width="13.3984375" style="1" customWidth="1"/>
    <col min="6918" max="6918" width="14" style="1" customWidth="1"/>
    <col min="6919" max="6919" width="12.8984375" style="1" customWidth="1"/>
    <col min="6920" max="6920" width="12.5" style="1" customWidth="1"/>
    <col min="6921" max="6921" width="14.3984375" style="1" customWidth="1"/>
    <col min="6922" max="6922" width="13.59765625" style="1" customWidth="1"/>
    <col min="6923" max="6923" width="10.09765625" style="1" customWidth="1"/>
    <col min="6924" max="6924" width="11.19921875" style="1" customWidth="1"/>
    <col min="6925" max="6925" width="11.69921875" style="1" customWidth="1"/>
    <col min="6926" max="6926" width="15" style="1" customWidth="1"/>
    <col min="6927" max="7166" width="9" style="1"/>
    <col min="7167" max="7167" width="4.69921875" style="1" customWidth="1"/>
    <col min="7168" max="7168" width="7.09765625" style="1" customWidth="1"/>
    <col min="7169" max="7169" width="42.69921875" style="1" customWidth="1"/>
    <col min="7170" max="7170" width="12.8984375" style="1" customWidth="1"/>
    <col min="7171" max="7171" width="12.19921875" style="1" customWidth="1"/>
    <col min="7172" max="7172" width="13" style="1" customWidth="1"/>
    <col min="7173" max="7173" width="13.3984375" style="1" customWidth="1"/>
    <col min="7174" max="7174" width="14" style="1" customWidth="1"/>
    <col min="7175" max="7175" width="12.8984375" style="1" customWidth="1"/>
    <col min="7176" max="7176" width="12.5" style="1" customWidth="1"/>
    <col min="7177" max="7177" width="14.3984375" style="1" customWidth="1"/>
    <col min="7178" max="7178" width="13.59765625" style="1" customWidth="1"/>
    <col min="7179" max="7179" width="10.09765625" style="1" customWidth="1"/>
    <col min="7180" max="7180" width="11.19921875" style="1" customWidth="1"/>
    <col min="7181" max="7181" width="11.69921875" style="1" customWidth="1"/>
    <col min="7182" max="7182" width="15" style="1" customWidth="1"/>
    <col min="7183" max="7422" width="9" style="1"/>
    <col min="7423" max="7423" width="4.69921875" style="1" customWidth="1"/>
    <col min="7424" max="7424" width="7.09765625" style="1" customWidth="1"/>
    <col min="7425" max="7425" width="42.69921875" style="1" customWidth="1"/>
    <col min="7426" max="7426" width="12.8984375" style="1" customWidth="1"/>
    <col min="7427" max="7427" width="12.19921875" style="1" customWidth="1"/>
    <col min="7428" max="7428" width="13" style="1" customWidth="1"/>
    <col min="7429" max="7429" width="13.3984375" style="1" customWidth="1"/>
    <col min="7430" max="7430" width="14" style="1" customWidth="1"/>
    <col min="7431" max="7431" width="12.8984375" style="1" customWidth="1"/>
    <col min="7432" max="7432" width="12.5" style="1" customWidth="1"/>
    <col min="7433" max="7433" width="14.3984375" style="1" customWidth="1"/>
    <col min="7434" max="7434" width="13.59765625" style="1" customWidth="1"/>
    <col min="7435" max="7435" width="10.09765625" style="1" customWidth="1"/>
    <col min="7436" max="7436" width="11.19921875" style="1" customWidth="1"/>
    <col min="7437" max="7437" width="11.69921875" style="1" customWidth="1"/>
    <col min="7438" max="7438" width="15" style="1" customWidth="1"/>
    <col min="7439" max="7678" width="9" style="1"/>
    <col min="7679" max="7679" width="4.69921875" style="1" customWidth="1"/>
    <col min="7680" max="7680" width="7.09765625" style="1" customWidth="1"/>
    <col min="7681" max="7681" width="42.69921875" style="1" customWidth="1"/>
    <col min="7682" max="7682" width="12.8984375" style="1" customWidth="1"/>
    <col min="7683" max="7683" width="12.19921875" style="1" customWidth="1"/>
    <col min="7684" max="7684" width="13" style="1" customWidth="1"/>
    <col min="7685" max="7685" width="13.3984375" style="1" customWidth="1"/>
    <col min="7686" max="7686" width="14" style="1" customWidth="1"/>
    <col min="7687" max="7687" width="12.8984375" style="1" customWidth="1"/>
    <col min="7688" max="7688" width="12.5" style="1" customWidth="1"/>
    <col min="7689" max="7689" width="14.3984375" style="1" customWidth="1"/>
    <col min="7690" max="7690" width="13.59765625" style="1" customWidth="1"/>
    <col min="7691" max="7691" width="10.09765625" style="1" customWidth="1"/>
    <col min="7692" max="7692" width="11.19921875" style="1" customWidth="1"/>
    <col min="7693" max="7693" width="11.69921875" style="1" customWidth="1"/>
    <col min="7694" max="7694" width="15" style="1" customWidth="1"/>
    <col min="7695" max="7934" width="9" style="1"/>
    <col min="7935" max="7935" width="4.69921875" style="1" customWidth="1"/>
    <col min="7936" max="7936" width="7.09765625" style="1" customWidth="1"/>
    <col min="7937" max="7937" width="42.69921875" style="1" customWidth="1"/>
    <col min="7938" max="7938" width="12.8984375" style="1" customWidth="1"/>
    <col min="7939" max="7939" width="12.19921875" style="1" customWidth="1"/>
    <col min="7940" max="7940" width="13" style="1" customWidth="1"/>
    <col min="7941" max="7941" width="13.3984375" style="1" customWidth="1"/>
    <col min="7942" max="7942" width="14" style="1" customWidth="1"/>
    <col min="7943" max="7943" width="12.8984375" style="1" customWidth="1"/>
    <col min="7944" max="7944" width="12.5" style="1" customWidth="1"/>
    <col min="7945" max="7945" width="14.3984375" style="1" customWidth="1"/>
    <col min="7946" max="7946" width="13.59765625" style="1" customWidth="1"/>
    <col min="7947" max="7947" width="10.09765625" style="1" customWidth="1"/>
    <col min="7948" max="7948" width="11.19921875" style="1" customWidth="1"/>
    <col min="7949" max="7949" width="11.69921875" style="1" customWidth="1"/>
    <col min="7950" max="7950" width="15" style="1" customWidth="1"/>
    <col min="7951" max="8190" width="9" style="1"/>
    <col min="8191" max="8191" width="4.69921875" style="1" customWidth="1"/>
    <col min="8192" max="8192" width="7.09765625" style="1" customWidth="1"/>
    <col min="8193" max="8193" width="42.69921875" style="1" customWidth="1"/>
    <col min="8194" max="8194" width="12.8984375" style="1" customWidth="1"/>
    <col min="8195" max="8195" width="12.19921875" style="1" customWidth="1"/>
    <col min="8196" max="8196" width="13" style="1" customWidth="1"/>
    <col min="8197" max="8197" width="13.3984375" style="1" customWidth="1"/>
    <col min="8198" max="8198" width="14" style="1" customWidth="1"/>
    <col min="8199" max="8199" width="12.8984375" style="1" customWidth="1"/>
    <col min="8200" max="8200" width="12.5" style="1" customWidth="1"/>
    <col min="8201" max="8201" width="14.3984375" style="1" customWidth="1"/>
    <col min="8202" max="8202" width="13.59765625" style="1" customWidth="1"/>
    <col min="8203" max="8203" width="10.09765625" style="1" customWidth="1"/>
    <col min="8204" max="8204" width="11.19921875" style="1" customWidth="1"/>
    <col min="8205" max="8205" width="11.69921875" style="1" customWidth="1"/>
    <col min="8206" max="8206" width="15" style="1" customWidth="1"/>
    <col min="8207" max="8446" width="9" style="1"/>
    <col min="8447" max="8447" width="4.69921875" style="1" customWidth="1"/>
    <col min="8448" max="8448" width="7.09765625" style="1" customWidth="1"/>
    <col min="8449" max="8449" width="42.69921875" style="1" customWidth="1"/>
    <col min="8450" max="8450" width="12.8984375" style="1" customWidth="1"/>
    <col min="8451" max="8451" width="12.19921875" style="1" customWidth="1"/>
    <col min="8452" max="8452" width="13" style="1" customWidth="1"/>
    <col min="8453" max="8453" width="13.3984375" style="1" customWidth="1"/>
    <col min="8454" max="8454" width="14" style="1" customWidth="1"/>
    <col min="8455" max="8455" width="12.8984375" style="1" customWidth="1"/>
    <col min="8456" max="8456" width="12.5" style="1" customWidth="1"/>
    <col min="8457" max="8457" width="14.3984375" style="1" customWidth="1"/>
    <col min="8458" max="8458" width="13.59765625" style="1" customWidth="1"/>
    <col min="8459" max="8459" width="10.09765625" style="1" customWidth="1"/>
    <col min="8460" max="8460" width="11.19921875" style="1" customWidth="1"/>
    <col min="8461" max="8461" width="11.69921875" style="1" customWidth="1"/>
    <col min="8462" max="8462" width="15" style="1" customWidth="1"/>
    <col min="8463" max="8702" width="9" style="1"/>
    <col min="8703" max="8703" width="4.69921875" style="1" customWidth="1"/>
    <col min="8704" max="8704" width="7.09765625" style="1" customWidth="1"/>
    <col min="8705" max="8705" width="42.69921875" style="1" customWidth="1"/>
    <col min="8706" max="8706" width="12.8984375" style="1" customWidth="1"/>
    <col min="8707" max="8707" width="12.19921875" style="1" customWidth="1"/>
    <col min="8708" max="8708" width="13" style="1" customWidth="1"/>
    <col min="8709" max="8709" width="13.3984375" style="1" customWidth="1"/>
    <col min="8710" max="8710" width="14" style="1" customWidth="1"/>
    <col min="8711" max="8711" width="12.8984375" style="1" customWidth="1"/>
    <col min="8712" max="8712" width="12.5" style="1" customWidth="1"/>
    <col min="8713" max="8713" width="14.3984375" style="1" customWidth="1"/>
    <col min="8714" max="8714" width="13.59765625" style="1" customWidth="1"/>
    <col min="8715" max="8715" width="10.09765625" style="1" customWidth="1"/>
    <col min="8716" max="8716" width="11.19921875" style="1" customWidth="1"/>
    <col min="8717" max="8717" width="11.69921875" style="1" customWidth="1"/>
    <col min="8718" max="8718" width="15" style="1" customWidth="1"/>
    <col min="8719" max="8958" width="9" style="1"/>
    <col min="8959" max="8959" width="4.69921875" style="1" customWidth="1"/>
    <col min="8960" max="8960" width="7.09765625" style="1" customWidth="1"/>
    <col min="8961" max="8961" width="42.69921875" style="1" customWidth="1"/>
    <col min="8962" max="8962" width="12.8984375" style="1" customWidth="1"/>
    <col min="8963" max="8963" width="12.19921875" style="1" customWidth="1"/>
    <col min="8964" max="8964" width="13" style="1" customWidth="1"/>
    <col min="8965" max="8965" width="13.3984375" style="1" customWidth="1"/>
    <col min="8966" max="8966" width="14" style="1" customWidth="1"/>
    <col min="8967" max="8967" width="12.8984375" style="1" customWidth="1"/>
    <col min="8968" max="8968" width="12.5" style="1" customWidth="1"/>
    <col min="8969" max="8969" width="14.3984375" style="1" customWidth="1"/>
    <col min="8970" max="8970" width="13.59765625" style="1" customWidth="1"/>
    <col min="8971" max="8971" width="10.09765625" style="1" customWidth="1"/>
    <col min="8972" max="8972" width="11.19921875" style="1" customWidth="1"/>
    <col min="8973" max="8973" width="11.69921875" style="1" customWidth="1"/>
    <col min="8974" max="8974" width="15" style="1" customWidth="1"/>
    <col min="8975" max="9214" width="9" style="1"/>
    <col min="9215" max="9215" width="4.69921875" style="1" customWidth="1"/>
    <col min="9216" max="9216" width="7.09765625" style="1" customWidth="1"/>
    <col min="9217" max="9217" width="42.69921875" style="1" customWidth="1"/>
    <col min="9218" max="9218" width="12.8984375" style="1" customWidth="1"/>
    <col min="9219" max="9219" width="12.19921875" style="1" customWidth="1"/>
    <col min="9220" max="9220" width="13" style="1" customWidth="1"/>
    <col min="9221" max="9221" width="13.3984375" style="1" customWidth="1"/>
    <col min="9222" max="9222" width="14" style="1" customWidth="1"/>
    <col min="9223" max="9223" width="12.8984375" style="1" customWidth="1"/>
    <col min="9224" max="9224" width="12.5" style="1" customWidth="1"/>
    <col min="9225" max="9225" width="14.3984375" style="1" customWidth="1"/>
    <col min="9226" max="9226" width="13.59765625" style="1" customWidth="1"/>
    <col min="9227" max="9227" width="10.09765625" style="1" customWidth="1"/>
    <col min="9228" max="9228" width="11.19921875" style="1" customWidth="1"/>
    <col min="9229" max="9229" width="11.69921875" style="1" customWidth="1"/>
    <col min="9230" max="9230" width="15" style="1" customWidth="1"/>
    <col min="9231" max="9470" width="9" style="1"/>
    <col min="9471" max="9471" width="4.69921875" style="1" customWidth="1"/>
    <col min="9472" max="9472" width="7.09765625" style="1" customWidth="1"/>
    <col min="9473" max="9473" width="42.69921875" style="1" customWidth="1"/>
    <col min="9474" max="9474" width="12.8984375" style="1" customWidth="1"/>
    <col min="9475" max="9475" width="12.19921875" style="1" customWidth="1"/>
    <col min="9476" max="9476" width="13" style="1" customWidth="1"/>
    <col min="9477" max="9477" width="13.3984375" style="1" customWidth="1"/>
    <col min="9478" max="9478" width="14" style="1" customWidth="1"/>
    <col min="9479" max="9479" width="12.8984375" style="1" customWidth="1"/>
    <col min="9480" max="9480" width="12.5" style="1" customWidth="1"/>
    <col min="9481" max="9481" width="14.3984375" style="1" customWidth="1"/>
    <col min="9482" max="9482" width="13.59765625" style="1" customWidth="1"/>
    <col min="9483" max="9483" width="10.09765625" style="1" customWidth="1"/>
    <col min="9484" max="9484" width="11.19921875" style="1" customWidth="1"/>
    <col min="9485" max="9485" width="11.69921875" style="1" customWidth="1"/>
    <col min="9486" max="9486" width="15" style="1" customWidth="1"/>
    <col min="9487" max="9726" width="9" style="1"/>
    <col min="9727" max="9727" width="4.69921875" style="1" customWidth="1"/>
    <col min="9728" max="9728" width="7.09765625" style="1" customWidth="1"/>
    <col min="9729" max="9729" width="42.69921875" style="1" customWidth="1"/>
    <col min="9730" max="9730" width="12.8984375" style="1" customWidth="1"/>
    <col min="9731" max="9731" width="12.19921875" style="1" customWidth="1"/>
    <col min="9732" max="9732" width="13" style="1" customWidth="1"/>
    <col min="9733" max="9733" width="13.3984375" style="1" customWidth="1"/>
    <col min="9734" max="9734" width="14" style="1" customWidth="1"/>
    <col min="9735" max="9735" width="12.8984375" style="1" customWidth="1"/>
    <col min="9736" max="9736" width="12.5" style="1" customWidth="1"/>
    <col min="9737" max="9737" width="14.3984375" style="1" customWidth="1"/>
    <col min="9738" max="9738" width="13.59765625" style="1" customWidth="1"/>
    <col min="9739" max="9739" width="10.09765625" style="1" customWidth="1"/>
    <col min="9740" max="9740" width="11.19921875" style="1" customWidth="1"/>
    <col min="9741" max="9741" width="11.69921875" style="1" customWidth="1"/>
    <col min="9742" max="9742" width="15" style="1" customWidth="1"/>
    <col min="9743" max="9982" width="9" style="1"/>
    <col min="9983" max="9983" width="4.69921875" style="1" customWidth="1"/>
    <col min="9984" max="9984" width="7.09765625" style="1" customWidth="1"/>
    <col min="9985" max="9985" width="42.69921875" style="1" customWidth="1"/>
    <col min="9986" max="9986" width="12.8984375" style="1" customWidth="1"/>
    <col min="9987" max="9987" width="12.19921875" style="1" customWidth="1"/>
    <col min="9988" max="9988" width="13" style="1" customWidth="1"/>
    <col min="9989" max="9989" width="13.3984375" style="1" customWidth="1"/>
    <col min="9990" max="9990" width="14" style="1" customWidth="1"/>
    <col min="9991" max="9991" width="12.8984375" style="1" customWidth="1"/>
    <col min="9992" max="9992" width="12.5" style="1" customWidth="1"/>
    <col min="9993" max="9993" width="14.3984375" style="1" customWidth="1"/>
    <col min="9994" max="9994" width="13.59765625" style="1" customWidth="1"/>
    <col min="9995" max="9995" width="10.09765625" style="1" customWidth="1"/>
    <col min="9996" max="9996" width="11.19921875" style="1" customWidth="1"/>
    <col min="9997" max="9997" width="11.69921875" style="1" customWidth="1"/>
    <col min="9998" max="9998" width="15" style="1" customWidth="1"/>
    <col min="9999" max="10238" width="9" style="1"/>
    <col min="10239" max="10239" width="4.69921875" style="1" customWidth="1"/>
    <col min="10240" max="10240" width="7.09765625" style="1" customWidth="1"/>
    <col min="10241" max="10241" width="42.69921875" style="1" customWidth="1"/>
    <col min="10242" max="10242" width="12.8984375" style="1" customWidth="1"/>
    <col min="10243" max="10243" width="12.19921875" style="1" customWidth="1"/>
    <col min="10244" max="10244" width="13" style="1" customWidth="1"/>
    <col min="10245" max="10245" width="13.3984375" style="1" customWidth="1"/>
    <col min="10246" max="10246" width="14" style="1" customWidth="1"/>
    <col min="10247" max="10247" width="12.8984375" style="1" customWidth="1"/>
    <col min="10248" max="10248" width="12.5" style="1" customWidth="1"/>
    <col min="10249" max="10249" width="14.3984375" style="1" customWidth="1"/>
    <col min="10250" max="10250" width="13.59765625" style="1" customWidth="1"/>
    <col min="10251" max="10251" width="10.09765625" style="1" customWidth="1"/>
    <col min="10252" max="10252" width="11.19921875" style="1" customWidth="1"/>
    <col min="10253" max="10253" width="11.69921875" style="1" customWidth="1"/>
    <col min="10254" max="10254" width="15" style="1" customWidth="1"/>
    <col min="10255" max="10494" width="9" style="1"/>
    <col min="10495" max="10495" width="4.69921875" style="1" customWidth="1"/>
    <col min="10496" max="10496" width="7.09765625" style="1" customWidth="1"/>
    <col min="10497" max="10497" width="42.69921875" style="1" customWidth="1"/>
    <col min="10498" max="10498" width="12.8984375" style="1" customWidth="1"/>
    <col min="10499" max="10499" width="12.19921875" style="1" customWidth="1"/>
    <col min="10500" max="10500" width="13" style="1" customWidth="1"/>
    <col min="10501" max="10501" width="13.3984375" style="1" customWidth="1"/>
    <col min="10502" max="10502" width="14" style="1" customWidth="1"/>
    <col min="10503" max="10503" width="12.8984375" style="1" customWidth="1"/>
    <col min="10504" max="10504" width="12.5" style="1" customWidth="1"/>
    <col min="10505" max="10505" width="14.3984375" style="1" customWidth="1"/>
    <col min="10506" max="10506" width="13.59765625" style="1" customWidth="1"/>
    <col min="10507" max="10507" width="10.09765625" style="1" customWidth="1"/>
    <col min="10508" max="10508" width="11.19921875" style="1" customWidth="1"/>
    <col min="10509" max="10509" width="11.69921875" style="1" customWidth="1"/>
    <col min="10510" max="10510" width="15" style="1" customWidth="1"/>
    <col min="10511" max="10750" width="9" style="1"/>
    <col min="10751" max="10751" width="4.69921875" style="1" customWidth="1"/>
    <col min="10752" max="10752" width="7.09765625" style="1" customWidth="1"/>
    <col min="10753" max="10753" width="42.69921875" style="1" customWidth="1"/>
    <col min="10754" max="10754" width="12.8984375" style="1" customWidth="1"/>
    <col min="10755" max="10755" width="12.19921875" style="1" customWidth="1"/>
    <col min="10756" max="10756" width="13" style="1" customWidth="1"/>
    <col min="10757" max="10757" width="13.3984375" style="1" customWidth="1"/>
    <col min="10758" max="10758" width="14" style="1" customWidth="1"/>
    <col min="10759" max="10759" width="12.8984375" style="1" customWidth="1"/>
    <col min="10760" max="10760" width="12.5" style="1" customWidth="1"/>
    <col min="10761" max="10761" width="14.3984375" style="1" customWidth="1"/>
    <col min="10762" max="10762" width="13.59765625" style="1" customWidth="1"/>
    <col min="10763" max="10763" width="10.09765625" style="1" customWidth="1"/>
    <col min="10764" max="10764" width="11.19921875" style="1" customWidth="1"/>
    <col min="10765" max="10765" width="11.69921875" style="1" customWidth="1"/>
    <col min="10766" max="10766" width="15" style="1" customWidth="1"/>
    <col min="10767" max="11006" width="9" style="1"/>
    <col min="11007" max="11007" width="4.69921875" style="1" customWidth="1"/>
    <col min="11008" max="11008" width="7.09765625" style="1" customWidth="1"/>
    <col min="11009" max="11009" width="42.69921875" style="1" customWidth="1"/>
    <col min="11010" max="11010" width="12.8984375" style="1" customWidth="1"/>
    <col min="11011" max="11011" width="12.19921875" style="1" customWidth="1"/>
    <col min="11012" max="11012" width="13" style="1" customWidth="1"/>
    <col min="11013" max="11013" width="13.3984375" style="1" customWidth="1"/>
    <col min="11014" max="11014" width="14" style="1" customWidth="1"/>
    <col min="11015" max="11015" width="12.8984375" style="1" customWidth="1"/>
    <col min="11016" max="11016" width="12.5" style="1" customWidth="1"/>
    <col min="11017" max="11017" width="14.3984375" style="1" customWidth="1"/>
    <col min="11018" max="11018" width="13.59765625" style="1" customWidth="1"/>
    <col min="11019" max="11019" width="10.09765625" style="1" customWidth="1"/>
    <col min="11020" max="11020" width="11.19921875" style="1" customWidth="1"/>
    <col min="11021" max="11021" width="11.69921875" style="1" customWidth="1"/>
    <col min="11022" max="11022" width="15" style="1" customWidth="1"/>
    <col min="11023" max="11262" width="9" style="1"/>
    <col min="11263" max="11263" width="4.69921875" style="1" customWidth="1"/>
    <col min="11264" max="11264" width="7.09765625" style="1" customWidth="1"/>
    <col min="11265" max="11265" width="42.69921875" style="1" customWidth="1"/>
    <col min="11266" max="11266" width="12.8984375" style="1" customWidth="1"/>
    <col min="11267" max="11267" width="12.19921875" style="1" customWidth="1"/>
    <col min="11268" max="11268" width="13" style="1" customWidth="1"/>
    <col min="11269" max="11269" width="13.3984375" style="1" customWidth="1"/>
    <col min="11270" max="11270" width="14" style="1" customWidth="1"/>
    <col min="11271" max="11271" width="12.8984375" style="1" customWidth="1"/>
    <col min="11272" max="11272" width="12.5" style="1" customWidth="1"/>
    <col min="11273" max="11273" width="14.3984375" style="1" customWidth="1"/>
    <col min="11274" max="11274" width="13.59765625" style="1" customWidth="1"/>
    <col min="11275" max="11275" width="10.09765625" style="1" customWidth="1"/>
    <col min="11276" max="11276" width="11.19921875" style="1" customWidth="1"/>
    <col min="11277" max="11277" width="11.69921875" style="1" customWidth="1"/>
    <col min="11278" max="11278" width="15" style="1" customWidth="1"/>
    <col min="11279" max="11518" width="9" style="1"/>
    <col min="11519" max="11519" width="4.69921875" style="1" customWidth="1"/>
    <col min="11520" max="11520" width="7.09765625" style="1" customWidth="1"/>
    <col min="11521" max="11521" width="42.69921875" style="1" customWidth="1"/>
    <col min="11522" max="11522" width="12.8984375" style="1" customWidth="1"/>
    <col min="11523" max="11523" width="12.19921875" style="1" customWidth="1"/>
    <col min="11524" max="11524" width="13" style="1" customWidth="1"/>
    <col min="11525" max="11525" width="13.3984375" style="1" customWidth="1"/>
    <col min="11526" max="11526" width="14" style="1" customWidth="1"/>
    <col min="11527" max="11527" width="12.8984375" style="1" customWidth="1"/>
    <col min="11528" max="11528" width="12.5" style="1" customWidth="1"/>
    <col min="11529" max="11529" width="14.3984375" style="1" customWidth="1"/>
    <col min="11530" max="11530" width="13.59765625" style="1" customWidth="1"/>
    <col min="11531" max="11531" width="10.09765625" style="1" customWidth="1"/>
    <col min="11532" max="11532" width="11.19921875" style="1" customWidth="1"/>
    <col min="11533" max="11533" width="11.69921875" style="1" customWidth="1"/>
    <col min="11534" max="11534" width="15" style="1" customWidth="1"/>
    <col min="11535" max="11774" width="9" style="1"/>
    <col min="11775" max="11775" width="4.69921875" style="1" customWidth="1"/>
    <col min="11776" max="11776" width="7.09765625" style="1" customWidth="1"/>
    <col min="11777" max="11777" width="42.69921875" style="1" customWidth="1"/>
    <col min="11778" max="11778" width="12.8984375" style="1" customWidth="1"/>
    <col min="11779" max="11779" width="12.19921875" style="1" customWidth="1"/>
    <col min="11780" max="11780" width="13" style="1" customWidth="1"/>
    <col min="11781" max="11781" width="13.3984375" style="1" customWidth="1"/>
    <col min="11782" max="11782" width="14" style="1" customWidth="1"/>
    <col min="11783" max="11783" width="12.8984375" style="1" customWidth="1"/>
    <col min="11784" max="11784" width="12.5" style="1" customWidth="1"/>
    <col min="11785" max="11785" width="14.3984375" style="1" customWidth="1"/>
    <col min="11786" max="11786" width="13.59765625" style="1" customWidth="1"/>
    <col min="11787" max="11787" width="10.09765625" style="1" customWidth="1"/>
    <col min="11788" max="11788" width="11.19921875" style="1" customWidth="1"/>
    <col min="11789" max="11789" width="11.69921875" style="1" customWidth="1"/>
    <col min="11790" max="11790" width="15" style="1" customWidth="1"/>
    <col min="11791" max="12030" width="9" style="1"/>
    <col min="12031" max="12031" width="4.69921875" style="1" customWidth="1"/>
    <col min="12032" max="12032" width="7.09765625" style="1" customWidth="1"/>
    <col min="12033" max="12033" width="42.69921875" style="1" customWidth="1"/>
    <col min="12034" max="12034" width="12.8984375" style="1" customWidth="1"/>
    <col min="12035" max="12035" width="12.19921875" style="1" customWidth="1"/>
    <col min="12036" max="12036" width="13" style="1" customWidth="1"/>
    <col min="12037" max="12037" width="13.3984375" style="1" customWidth="1"/>
    <col min="12038" max="12038" width="14" style="1" customWidth="1"/>
    <col min="12039" max="12039" width="12.8984375" style="1" customWidth="1"/>
    <col min="12040" max="12040" width="12.5" style="1" customWidth="1"/>
    <col min="12041" max="12041" width="14.3984375" style="1" customWidth="1"/>
    <col min="12042" max="12042" width="13.59765625" style="1" customWidth="1"/>
    <col min="12043" max="12043" width="10.09765625" style="1" customWidth="1"/>
    <col min="12044" max="12044" width="11.19921875" style="1" customWidth="1"/>
    <col min="12045" max="12045" width="11.69921875" style="1" customWidth="1"/>
    <col min="12046" max="12046" width="15" style="1" customWidth="1"/>
    <col min="12047" max="12286" width="9" style="1"/>
    <col min="12287" max="12287" width="4.69921875" style="1" customWidth="1"/>
    <col min="12288" max="12288" width="7.09765625" style="1" customWidth="1"/>
    <col min="12289" max="12289" width="42.69921875" style="1" customWidth="1"/>
    <col min="12290" max="12290" width="12.8984375" style="1" customWidth="1"/>
    <col min="12291" max="12291" width="12.19921875" style="1" customWidth="1"/>
    <col min="12292" max="12292" width="13" style="1" customWidth="1"/>
    <col min="12293" max="12293" width="13.3984375" style="1" customWidth="1"/>
    <col min="12294" max="12294" width="14" style="1" customWidth="1"/>
    <col min="12295" max="12295" width="12.8984375" style="1" customWidth="1"/>
    <col min="12296" max="12296" width="12.5" style="1" customWidth="1"/>
    <col min="12297" max="12297" width="14.3984375" style="1" customWidth="1"/>
    <col min="12298" max="12298" width="13.59765625" style="1" customWidth="1"/>
    <col min="12299" max="12299" width="10.09765625" style="1" customWidth="1"/>
    <col min="12300" max="12300" width="11.19921875" style="1" customWidth="1"/>
    <col min="12301" max="12301" width="11.69921875" style="1" customWidth="1"/>
    <col min="12302" max="12302" width="15" style="1" customWidth="1"/>
    <col min="12303" max="12542" width="9" style="1"/>
    <col min="12543" max="12543" width="4.69921875" style="1" customWidth="1"/>
    <col min="12544" max="12544" width="7.09765625" style="1" customWidth="1"/>
    <col min="12545" max="12545" width="42.69921875" style="1" customWidth="1"/>
    <col min="12546" max="12546" width="12.8984375" style="1" customWidth="1"/>
    <col min="12547" max="12547" width="12.19921875" style="1" customWidth="1"/>
    <col min="12548" max="12548" width="13" style="1" customWidth="1"/>
    <col min="12549" max="12549" width="13.3984375" style="1" customWidth="1"/>
    <col min="12550" max="12550" width="14" style="1" customWidth="1"/>
    <col min="12551" max="12551" width="12.8984375" style="1" customWidth="1"/>
    <col min="12552" max="12552" width="12.5" style="1" customWidth="1"/>
    <col min="12553" max="12553" width="14.3984375" style="1" customWidth="1"/>
    <col min="12554" max="12554" width="13.59765625" style="1" customWidth="1"/>
    <col min="12555" max="12555" width="10.09765625" style="1" customWidth="1"/>
    <col min="12556" max="12556" width="11.19921875" style="1" customWidth="1"/>
    <col min="12557" max="12557" width="11.69921875" style="1" customWidth="1"/>
    <col min="12558" max="12558" width="15" style="1" customWidth="1"/>
    <col min="12559" max="12798" width="9" style="1"/>
    <col min="12799" max="12799" width="4.69921875" style="1" customWidth="1"/>
    <col min="12800" max="12800" width="7.09765625" style="1" customWidth="1"/>
    <col min="12801" max="12801" width="42.69921875" style="1" customWidth="1"/>
    <col min="12802" max="12802" width="12.8984375" style="1" customWidth="1"/>
    <col min="12803" max="12803" width="12.19921875" style="1" customWidth="1"/>
    <col min="12804" max="12804" width="13" style="1" customWidth="1"/>
    <col min="12805" max="12805" width="13.3984375" style="1" customWidth="1"/>
    <col min="12806" max="12806" width="14" style="1" customWidth="1"/>
    <col min="12807" max="12807" width="12.8984375" style="1" customWidth="1"/>
    <col min="12808" max="12808" width="12.5" style="1" customWidth="1"/>
    <col min="12809" max="12809" width="14.3984375" style="1" customWidth="1"/>
    <col min="12810" max="12810" width="13.59765625" style="1" customWidth="1"/>
    <col min="12811" max="12811" width="10.09765625" style="1" customWidth="1"/>
    <col min="12812" max="12812" width="11.19921875" style="1" customWidth="1"/>
    <col min="12813" max="12813" width="11.69921875" style="1" customWidth="1"/>
    <col min="12814" max="12814" width="15" style="1" customWidth="1"/>
    <col min="12815" max="13054" width="9" style="1"/>
    <col min="13055" max="13055" width="4.69921875" style="1" customWidth="1"/>
    <col min="13056" max="13056" width="7.09765625" style="1" customWidth="1"/>
    <col min="13057" max="13057" width="42.69921875" style="1" customWidth="1"/>
    <col min="13058" max="13058" width="12.8984375" style="1" customWidth="1"/>
    <col min="13059" max="13059" width="12.19921875" style="1" customWidth="1"/>
    <col min="13060" max="13060" width="13" style="1" customWidth="1"/>
    <col min="13061" max="13061" width="13.3984375" style="1" customWidth="1"/>
    <col min="13062" max="13062" width="14" style="1" customWidth="1"/>
    <col min="13063" max="13063" width="12.8984375" style="1" customWidth="1"/>
    <col min="13064" max="13064" width="12.5" style="1" customWidth="1"/>
    <col min="13065" max="13065" width="14.3984375" style="1" customWidth="1"/>
    <col min="13066" max="13066" width="13.59765625" style="1" customWidth="1"/>
    <col min="13067" max="13067" width="10.09765625" style="1" customWidth="1"/>
    <col min="13068" max="13068" width="11.19921875" style="1" customWidth="1"/>
    <col min="13069" max="13069" width="11.69921875" style="1" customWidth="1"/>
    <col min="13070" max="13070" width="15" style="1" customWidth="1"/>
    <col min="13071" max="13310" width="9" style="1"/>
    <col min="13311" max="13311" width="4.69921875" style="1" customWidth="1"/>
    <col min="13312" max="13312" width="7.09765625" style="1" customWidth="1"/>
    <col min="13313" max="13313" width="42.69921875" style="1" customWidth="1"/>
    <col min="13314" max="13314" width="12.8984375" style="1" customWidth="1"/>
    <col min="13315" max="13315" width="12.19921875" style="1" customWidth="1"/>
    <col min="13316" max="13316" width="13" style="1" customWidth="1"/>
    <col min="13317" max="13317" width="13.3984375" style="1" customWidth="1"/>
    <col min="13318" max="13318" width="14" style="1" customWidth="1"/>
    <col min="13319" max="13319" width="12.8984375" style="1" customWidth="1"/>
    <col min="13320" max="13320" width="12.5" style="1" customWidth="1"/>
    <col min="13321" max="13321" width="14.3984375" style="1" customWidth="1"/>
    <col min="13322" max="13322" width="13.59765625" style="1" customWidth="1"/>
    <col min="13323" max="13323" width="10.09765625" style="1" customWidth="1"/>
    <col min="13324" max="13324" width="11.19921875" style="1" customWidth="1"/>
    <col min="13325" max="13325" width="11.69921875" style="1" customWidth="1"/>
    <col min="13326" max="13326" width="15" style="1" customWidth="1"/>
    <col min="13327" max="13566" width="9" style="1"/>
    <col min="13567" max="13567" width="4.69921875" style="1" customWidth="1"/>
    <col min="13568" max="13568" width="7.09765625" style="1" customWidth="1"/>
    <col min="13569" max="13569" width="42.69921875" style="1" customWidth="1"/>
    <col min="13570" max="13570" width="12.8984375" style="1" customWidth="1"/>
    <col min="13571" max="13571" width="12.19921875" style="1" customWidth="1"/>
    <col min="13572" max="13572" width="13" style="1" customWidth="1"/>
    <col min="13573" max="13573" width="13.3984375" style="1" customWidth="1"/>
    <col min="13574" max="13574" width="14" style="1" customWidth="1"/>
    <col min="13575" max="13575" width="12.8984375" style="1" customWidth="1"/>
    <col min="13576" max="13576" width="12.5" style="1" customWidth="1"/>
    <col min="13577" max="13577" width="14.3984375" style="1" customWidth="1"/>
    <col min="13578" max="13578" width="13.59765625" style="1" customWidth="1"/>
    <col min="13579" max="13579" width="10.09765625" style="1" customWidth="1"/>
    <col min="13580" max="13580" width="11.19921875" style="1" customWidth="1"/>
    <col min="13581" max="13581" width="11.69921875" style="1" customWidth="1"/>
    <col min="13582" max="13582" width="15" style="1" customWidth="1"/>
    <col min="13583" max="13822" width="9" style="1"/>
    <col min="13823" max="13823" width="4.69921875" style="1" customWidth="1"/>
    <col min="13824" max="13824" width="7.09765625" style="1" customWidth="1"/>
    <col min="13825" max="13825" width="42.69921875" style="1" customWidth="1"/>
    <col min="13826" max="13826" width="12.8984375" style="1" customWidth="1"/>
    <col min="13827" max="13827" width="12.19921875" style="1" customWidth="1"/>
    <col min="13828" max="13828" width="13" style="1" customWidth="1"/>
    <col min="13829" max="13829" width="13.3984375" style="1" customWidth="1"/>
    <col min="13830" max="13830" width="14" style="1" customWidth="1"/>
    <col min="13831" max="13831" width="12.8984375" style="1" customWidth="1"/>
    <col min="13832" max="13832" width="12.5" style="1" customWidth="1"/>
    <col min="13833" max="13833" width="14.3984375" style="1" customWidth="1"/>
    <col min="13834" max="13834" width="13.59765625" style="1" customWidth="1"/>
    <col min="13835" max="13835" width="10.09765625" style="1" customWidth="1"/>
    <col min="13836" max="13836" width="11.19921875" style="1" customWidth="1"/>
    <col min="13837" max="13837" width="11.69921875" style="1" customWidth="1"/>
    <col min="13838" max="13838" width="15" style="1" customWidth="1"/>
    <col min="13839" max="14078" width="9" style="1"/>
    <col min="14079" max="14079" width="4.69921875" style="1" customWidth="1"/>
    <col min="14080" max="14080" width="7.09765625" style="1" customWidth="1"/>
    <col min="14081" max="14081" width="42.69921875" style="1" customWidth="1"/>
    <col min="14082" max="14082" width="12.8984375" style="1" customWidth="1"/>
    <col min="14083" max="14083" width="12.19921875" style="1" customWidth="1"/>
    <col min="14084" max="14084" width="13" style="1" customWidth="1"/>
    <col min="14085" max="14085" width="13.3984375" style="1" customWidth="1"/>
    <col min="14086" max="14086" width="14" style="1" customWidth="1"/>
    <col min="14087" max="14087" width="12.8984375" style="1" customWidth="1"/>
    <col min="14088" max="14088" width="12.5" style="1" customWidth="1"/>
    <col min="14089" max="14089" width="14.3984375" style="1" customWidth="1"/>
    <col min="14090" max="14090" width="13.59765625" style="1" customWidth="1"/>
    <col min="14091" max="14091" width="10.09765625" style="1" customWidth="1"/>
    <col min="14092" max="14092" width="11.19921875" style="1" customWidth="1"/>
    <col min="14093" max="14093" width="11.69921875" style="1" customWidth="1"/>
    <col min="14094" max="14094" width="15" style="1" customWidth="1"/>
    <col min="14095" max="14334" width="9" style="1"/>
    <col min="14335" max="14335" width="4.69921875" style="1" customWidth="1"/>
    <col min="14336" max="14336" width="7.09765625" style="1" customWidth="1"/>
    <col min="14337" max="14337" width="42.69921875" style="1" customWidth="1"/>
    <col min="14338" max="14338" width="12.8984375" style="1" customWidth="1"/>
    <col min="14339" max="14339" width="12.19921875" style="1" customWidth="1"/>
    <col min="14340" max="14340" width="13" style="1" customWidth="1"/>
    <col min="14341" max="14341" width="13.3984375" style="1" customWidth="1"/>
    <col min="14342" max="14342" width="14" style="1" customWidth="1"/>
    <col min="14343" max="14343" width="12.8984375" style="1" customWidth="1"/>
    <col min="14344" max="14344" width="12.5" style="1" customWidth="1"/>
    <col min="14345" max="14345" width="14.3984375" style="1" customWidth="1"/>
    <col min="14346" max="14346" width="13.59765625" style="1" customWidth="1"/>
    <col min="14347" max="14347" width="10.09765625" style="1" customWidth="1"/>
    <col min="14348" max="14348" width="11.19921875" style="1" customWidth="1"/>
    <col min="14349" max="14349" width="11.69921875" style="1" customWidth="1"/>
    <col min="14350" max="14350" width="15" style="1" customWidth="1"/>
    <col min="14351" max="14590" width="9" style="1"/>
    <col min="14591" max="14591" width="4.69921875" style="1" customWidth="1"/>
    <col min="14592" max="14592" width="7.09765625" style="1" customWidth="1"/>
    <col min="14593" max="14593" width="42.69921875" style="1" customWidth="1"/>
    <col min="14594" max="14594" width="12.8984375" style="1" customWidth="1"/>
    <col min="14595" max="14595" width="12.19921875" style="1" customWidth="1"/>
    <col min="14596" max="14596" width="13" style="1" customWidth="1"/>
    <col min="14597" max="14597" width="13.3984375" style="1" customWidth="1"/>
    <col min="14598" max="14598" width="14" style="1" customWidth="1"/>
    <col min="14599" max="14599" width="12.8984375" style="1" customWidth="1"/>
    <col min="14600" max="14600" width="12.5" style="1" customWidth="1"/>
    <col min="14601" max="14601" width="14.3984375" style="1" customWidth="1"/>
    <col min="14602" max="14602" width="13.59765625" style="1" customWidth="1"/>
    <col min="14603" max="14603" width="10.09765625" style="1" customWidth="1"/>
    <col min="14604" max="14604" width="11.19921875" style="1" customWidth="1"/>
    <col min="14605" max="14605" width="11.69921875" style="1" customWidth="1"/>
    <col min="14606" max="14606" width="15" style="1" customWidth="1"/>
    <col min="14607" max="14846" width="9" style="1"/>
    <col min="14847" max="14847" width="4.69921875" style="1" customWidth="1"/>
    <col min="14848" max="14848" width="7.09765625" style="1" customWidth="1"/>
    <col min="14849" max="14849" width="42.69921875" style="1" customWidth="1"/>
    <col min="14850" max="14850" width="12.8984375" style="1" customWidth="1"/>
    <col min="14851" max="14851" width="12.19921875" style="1" customWidth="1"/>
    <col min="14852" max="14852" width="13" style="1" customWidth="1"/>
    <col min="14853" max="14853" width="13.3984375" style="1" customWidth="1"/>
    <col min="14854" max="14854" width="14" style="1" customWidth="1"/>
    <col min="14855" max="14855" width="12.8984375" style="1" customWidth="1"/>
    <col min="14856" max="14856" width="12.5" style="1" customWidth="1"/>
    <col min="14857" max="14857" width="14.3984375" style="1" customWidth="1"/>
    <col min="14858" max="14858" width="13.59765625" style="1" customWidth="1"/>
    <col min="14859" max="14859" width="10.09765625" style="1" customWidth="1"/>
    <col min="14860" max="14860" width="11.19921875" style="1" customWidth="1"/>
    <col min="14861" max="14861" width="11.69921875" style="1" customWidth="1"/>
    <col min="14862" max="14862" width="15" style="1" customWidth="1"/>
    <col min="14863" max="15102" width="9" style="1"/>
    <col min="15103" max="15103" width="4.69921875" style="1" customWidth="1"/>
    <col min="15104" max="15104" width="7.09765625" style="1" customWidth="1"/>
    <col min="15105" max="15105" width="42.69921875" style="1" customWidth="1"/>
    <col min="15106" max="15106" width="12.8984375" style="1" customWidth="1"/>
    <col min="15107" max="15107" width="12.19921875" style="1" customWidth="1"/>
    <col min="15108" max="15108" width="13" style="1" customWidth="1"/>
    <col min="15109" max="15109" width="13.3984375" style="1" customWidth="1"/>
    <col min="15110" max="15110" width="14" style="1" customWidth="1"/>
    <col min="15111" max="15111" width="12.8984375" style="1" customWidth="1"/>
    <col min="15112" max="15112" width="12.5" style="1" customWidth="1"/>
    <col min="15113" max="15113" width="14.3984375" style="1" customWidth="1"/>
    <col min="15114" max="15114" width="13.59765625" style="1" customWidth="1"/>
    <col min="15115" max="15115" width="10.09765625" style="1" customWidth="1"/>
    <col min="15116" max="15116" width="11.19921875" style="1" customWidth="1"/>
    <col min="15117" max="15117" width="11.69921875" style="1" customWidth="1"/>
    <col min="15118" max="15118" width="15" style="1" customWidth="1"/>
    <col min="15119" max="15358" width="9" style="1"/>
    <col min="15359" max="15359" width="4.69921875" style="1" customWidth="1"/>
    <col min="15360" max="15360" width="7.09765625" style="1" customWidth="1"/>
    <col min="15361" max="15361" width="42.69921875" style="1" customWidth="1"/>
    <col min="15362" max="15362" width="12.8984375" style="1" customWidth="1"/>
    <col min="15363" max="15363" width="12.19921875" style="1" customWidth="1"/>
    <col min="15364" max="15364" width="13" style="1" customWidth="1"/>
    <col min="15365" max="15365" width="13.3984375" style="1" customWidth="1"/>
    <col min="15366" max="15366" width="14" style="1" customWidth="1"/>
    <col min="15367" max="15367" width="12.8984375" style="1" customWidth="1"/>
    <col min="15368" max="15368" width="12.5" style="1" customWidth="1"/>
    <col min="15369" max="15369" width="14.3984375" style="1" customWidth="1"/>
    <col min="15370" max="15370" width="13.59765625" style="1" customWidth="1"/>
    <col min="15371" max="15371" width="10.09765625" style="1" customWidth="1"/>
    <col min="15372" max="15372" width="11.19921875" style="1" customWidth="1"/>
    <col min="15373" max="15373" width="11.69921875" style="1" customWidth="1"/>
    <col min="15374" max="15374" width="15" style="1" customWidth="1"/>
    <col min="15375" max="15614" width="9" style="1"/>
    <col min="15615" max="15615" width="4.69921875" style="1" customWidth="1"/>
    <col min="15616" max="15616" width="7.09765625" style="1" customWidth="1"/>
    <col min="15617" max="15617" width="42.69921875" style="1" customWidth="1"/>
    <col min="15618" max="15618" width="12.8984375" style="1" customWidth="1"/>
    <col min="15619" max="15619" width="12.19921875" style="1" customWidth="1"/>
    <col min="15620" max="15620" width="13" style="1" customWidth="1"/>
    <col min="15621" max="15621" width="13.3984375" style="1" customWidth="1"/>
    <col min="15622" max="15622" width="14" style="1" customWidth="1"/>
    <col min="15623" max="15623" width="12.8984375" style="1" customWidth="1"/>
    <col min="15624" max="15624" width="12.5" style="1" customWidth="1"/>
    <col min="15625" max="15625" width="14.3984375" style="1" customWidth="1"/>
    <col min="15626" max="15626" width="13.59765625" style="1" customWidth="1"/>
    <col min="15627" max="15627" width="10.09765625" style="1" customWidth="1"/>
    <col min="15628" max="15628" width="11.19921875" style="1" customWidth="1"/>
    <col min="15629" max="15629" width="11.69921875" style="1" customWidth="1"/>
    <col min="15630" max="15630" width="15" style="1" customWidth="1"/>
    <col min="15631" max="15870" width="9" style="1"/>
    <col min="15871" max="15871" width="4.69921875" style="1" customWidth="1"/>
    <col min="15872" max="15872" width="7.09765625" style="1" customWidth="1"/>
    <col min="15873" max="15873" width="42.69921875" style="1" customWidth="1"/>
    <col min="15874" max="15874" width="12.8984375" style="1" customWidth="1"/>
    <col min="15875" max="15875" width="12.19921875" style="1" customWidth="1"/>
    <col min="15876" max="15876" width="13" style="1" customWidth="1"/>
    <col min="15877" max="15877" width="13.3984375" style="1" customWidth="1"/>
    <col min="15878" max="15878" width="14" style="1" customWidth="1"/>
    <col min="15879" max="15879" width="12.8984375" style="1" customWidth="1"/>
    <col min="15880" max="15880" width="12.5" style="1" customWidth="1"/>
    <col min="15881" max="15881" width="14.3984375" style="1" customWidth="1"/>
    <col min="15882" max="15882" width="13.59765625" style="1" customWidth="1"/>
    <col min="15883" max="15883" width="10.09765625" style="1" customWidth="1"/>
    <col min="15884" max="15884" width="11.19921875" style="1" customWidth="1"/>
    <col min="15885" max="15885" width="11.69921875" style="1" customWidth="1"/>
    <col min="15886" max="15886" width="15" style="1" customWidth="1"/>
    <col min="15887" max="16126" width="9" style="1"/>
    <col min="16127" max="16127" width="4.69921875" style="1" customWidth="1"/>
    <col min="16128" max="16128" width="7.09765625" style="1" customWidth="1"/>
    <col min="16129" max="16129" width="42.69921875" style="1" customWidth="1"/>
    <col min="16130" max="16130" width="12.8984375" style="1" customWidth="1"/>
    <col min="16131" max="16131" width="12.19921875" style="1" customWidth="1"/>
    <col min="16132" max="16132" width="13" style="1" customWidth="1"/>
    <col min="16133" max="16133" width="13.3984375" style="1" customWidth="1"/>
    <col min="16134" max="16134" width="14" style="1" customWidth="1"/>
    <col min="16135" max="16135" width="12.8984375" style="1" customWidth="1"/>
    <col min="16136" max="16136" width="12.5" style="1" customWidth="1"/>
    <col min="16137" max="16137" width="14.3984375" style="1" customWidth="1"/>
    <col min="16138" max="16138" width="13.59765625" style="1" customWidth="1"/>
    <col min="16139" max="16139" width="10.09765625" style="1" customWidth="1"/>
    <col min="16140" max="16140" width="11.19921875" style="1" customWidth="1"/>
    <col min="16141" max="16141" width="11.69921875" style="1" customWidth="1"/>
    <col min="16142" max="16142" width="15" style="1" customWidth="1"/>
    <col min="16143" max="16384" width="9" style="1"/>
  </cols>
  <sheetData>
    <row r="1" spans="1:17" ht="22.8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09" t="s">
        <v>200</v>
      </c>
    </row>
    <row r="2" spans="1:17" ht="18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07" t="s">
        <v>207</v>
      </c>
      <c r="N2" s="408"/>
    </row>
    <row r="3" spans="1:17" ht="18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46" t="s">
        <v>201</v>
      </c>
      <c r="N3" s="447"/>
    </row>
    <row r="4" spans="1:17" ht="18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07" t="s">
        <v>202</v>
      </c>
      <c r="N4" s="408"/>
    </row>
    <row r="5" spans="1:17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4"/>
    </row>
    <row r="6" spans="1:17" s="3" customFormat="1" ht="15.6">
      <c r="A6" s="412" t="s">
        <v>0</v>
      </c>
      <c r="B6" s="412"/>
      <c r="C6" s="412"/>
      <c r="D6" s="412"/>
      <c r="E6" s="412"/>
      <c r="F6" s="412"/>
      <c r="G6" s="412"/>
      <c r="H6" s="412"/>
      <c r="I6" s="412"/>
      <c r="J6" s="412"/>
      <c r="K6" s="412"/>
      <c r="L6" s="412"/>
      <c r="M6" s="412"/>
      <c r="N6" s="412"/>
      <c r="O6" s="2"/>
      <c r="P6" s="2"/>
      <c r="Q6" s="2"/>
    </row>
    <row r="7" spans="1:17" s="3" customFormat="1" ht="15.6">
      <c r="A7" s="413" t="s">
        <v>1</v>
      </c>
      <c r="B7" s="413"/>
      <c r="C7" s="413"/>
      <c r="D7" s="413"/>
      <c r="E7" s="413"/>
      <c r="F7" s="413"/>
      <c r="G7" s="413"/>
      <c r="H7" s="413"/>
      <c r="I7" s="413"/>
      <c r="J7" s="413"/>
      <c r="K7" s="413"/>
      <c r="L7" s="413"/>
      <c r="M7" s="413"/>
      <c r="N7" s="413"/>
      <c r="O7" s="4"/>
      <c r="P7" s="4"/>
      <c r="Q7" s="4"/>
    </row>
    <row r="8" spans="1:17" ht="15.6">
      <c r="A8" s="413" t="s">
        <v>2</v>
      </c>
      <c r="B8" s="413"/>
      <c r="C8" s="413"/>
      <c r="D8" s="413"/>
      <c r="E8" s="413"/>
      <c r="F8" s="413"/>
      <c r="G8" s="413"/>
      <c r="H8" s="413"/>
      <c r="I8" s="413"/>
      <c r="J8" s="413"/>
      <c r="K8" s="413"/>
      <c r="L8" s="413"/>
      <c r="M8" s="413"/>
      <c r="N8" s="413"/>
      <c r="O8" s="4"/>
      <c r="P8" s="4"/>
      <c r="Q8" s="4"/>
    </row>
    <row r="9" spans="1:17" ht="15.6">
      <c r="A9" s="413" t="s">
        <v>178</v>
      </c>
      <c r="B9" s="413"/>
      <c r="C9" s="413"/>
      <c r="D9" s="413"/>
      <c r="E9" s="413"/>
      <c r="F9" s="413"/>
      <c r="G9" s="413"/>
      <c r="H9" s="413"/>
      <c r="I9" s="413"/>
      <c r="J9" s="413"/>
      <c r="K9" s="413"/>
      <c r="L9" s="413"/>
      <c r="M9" s="413"/>
      <c r="N9" s="413"/>
      <c r="O9" s="4"/>
      <c r="P9" s="4"/>
      <c r="Q9" s="4"/>
    </row>
    <row r="10" spans="1:17">
      <c r="A10" s="414"/>
      <c r="B10" s="414"/>
      <c r="C10" s="414"/>
      <c r="D10" s="414"/>
      <c r="E10" s="414"/>
      <c r="F10" s="414"/>
      <c r="G10" s="414"/>
      <c r="H10" s="414"/>
      <c r="I10" s="414"/>
      <c r="J10" s="414"/>
      <c r="K10" s="414"/>
      <c r="L10" s="414"/>
      <c r="M10" s="414"/>
      <c r="N10" s="414"/>
    </row>
    <row r="11" spans="1:17" ht="9.75" customHeight="1" thickBot="1">
      <c r="A11" s="415"/>
      <c r="B11" s="415"/>
      <c r="C11" s="415"/>
      <c r="D11" s="415"/>
      <c r="E11" s="415"/>
      <c r="F11" s="415"/>
      <c r="G11" s="415"/>
      <c r="H11" s="415"/>
      <c r="I11" s="415"/>
      <c r="J11" s="415"/>
      <c r="K11" s="415"/>
      <c r="L11" s="415"/>
      <c r="M11" s="415"/>
      <c r="N11" s="415"/>
      <c r="O11" s="5"/>
      <c r="P11" s="5"/>
      <c r="Q11" s="5"/>
    </row>
    <row r="12" spans="1:17">
      <c r="A12" s="416" t="s">
        <v>3</v>
      </c>
      <c r="B12" s="419" t="s">
        <v>4</v>
      </c>
      <c r="C12" s="422" t="s">
        <v>5</v>
      </c>
      <c r="D12" s="425" t="s">
        <v>6</v>
      </c>
      <c r="E12" s="428" t="s">
        <v>7</v>
      </c>
      <c r="F12" s="428"/>
      <c r="G12" s="428"/>
      <c r="H12" s="428"/>
      <c r="I12" s="428"/>
      <c r="J12" s="428"/>
      <c r="K12" s="428"/>
      <c r="L12" s="428"/>
      <c r="M12" s="428"/>
      <c r="N12" s="428"/>
      <c r="O12" s="376"/>
      <c r="P12" s="6"/>
      <c r="Q12" s="6"/>
    </row>
    <row r="13" spans="1:17">
      <c r="A13" s="417"/>
      <c r="B13" s="420"/>
      <c r="C13" s="423"/>
      <c r="D13" s="426"/>
      <c r="E13" s="7" t="s">
        <v>8</v>
      </c>
      <c r="F13" s="429" t="s">
        <v>7</v>
      </c>
      <c r="G13" s="430"/>
      <c r="H13" s="430"/>
      <c r="I13" s="430"/>
      <c r="J13" s="430"/>
      <c r="K13" s="430"/>
      <c r="L13" s="431"/>
      <c r="M13" s="8" t="s">
        <v>8</v>
      </c>
      <c r="N13" s="281" t="s">
        <v>7</v>
      </c>
      <c r="O13" s="377" t="s">
        <v>189</v>
      </c>
      <c r="P13" s="6"/>
      <c r="Q13" s="6"/>
    </row>
    <row r="14" spans="1:17">
      <c r="A14" s="417"/>
      <c r="B14" s="420"/>
      <c r="C14" s="423"/>
      <c r="D14" s="426"/>
      <c r="E14" s="278" t="s">
        <v>9</v>
      </c>
      <c r="F14" s="278" t="s">
        <v>10</v>
      </c>
      <c r="G14" s="432" t="s">
        <v>11</v>
      </c>
      <c r="H14" s="432"/>
      <c r="I14" s="278" t="s">
        <v>12</v>
      </c>
      <c r="J14" s="277" t="s">
        <v>13</v>
      </c>
      <c r="K14" s="276" t="s">
        <v>10</v>
      </c>
      <c r="L14" s="9" t="s">
        <v>14</v>
      </c>
      <c r="M14" s="279" t="s">
        <v>15</v>
      </c>
      <c r="N14" s="282" t="s">
        <v>16</v>
      </c>
      <c r="O14" s="377" t="s">
        <v>22</v>
      </c>
      <c r="P14" s="5"/>
      <c r="Q14" s="6"/>
    </row>
    <row r="15" spans="1:17">
      <c r="A15" s="417"/>
      <c r="B15" s="420"/>
      <c r="C15" s="423"/>
      <c r="D15" s="426"/>
      <c r="E15" s="433"/>
      <c r="F15" s="278" t="s">
        <v>17</v>
      </c>
      <c r="G15" s="7" t="s">
        <v>18</v>
      </c>
      <c r="H15" s="10" t="s">
        <v>19</v>
      </c>
      <c r="I15" s="278" t="s">
        <v>20</v>
      </c>
      <c r="J15" s="277" t="s">
        <v>21</v>
      </c>
      <c r="K15" s="276" t="s">
        <v>22</v>
      </c>
      <c r="L15" s="9" t="s">
        <v>23</v>
      </c>
      <c r="M15" s="435"/>
      <c r="N15" s="282" t="s">
        <v>24</v>
      </c>
      <c r="O15" s="377" t="s">
        <v>190</v>
      </c>
      <c r="P15" s="5"/>
      <c r="Q15" s="5"/>
    </row>
    <row r="16" spans="1:17">
      <c r="A16" s="417"/>
      <c r="B16" s="420"/>
      <c r="C16" s="423"/>
      <c r="D16" s="426"/>
      <c r="E16" s="433"/>
      <c r="F16" s="278" t="s">
        <v>25</v>
      </c>
      <c r="G16" s="278" t="s">
        <v>26</v>
      </c>
      <c r="H16" s="11" t="s">
        <v>27</v>
      </c>
      <c r="I16" s="433"/>
      <c r="J16" s="277" t="s">
        <v>28</v>
      </c>
      <c r="K16" s="276" t="s">
        <v>29</v>
      </c>
      <c r="L16" s="437"/>
      <c r="M16" s="435"/>
      <c r="N16" s="282" t="s">
        <v>30</v>
      </c>
      <c r="O16" s="280" t="s">
        <v>191</v>
      </c>
      <c r="P16" s="5"/>
      <c r="Q16" s="5"/>
    </row>
    <row r="17" spans="1:17" s="13" customFormat="1">
      <c r="A17" s="417"/>
      <c r="B17" s="420"/>
      <c r="C17" s="423"/>
      <c r="D17" s="426"/>
      <c r="E17" s="433"/>
      <c r="F17" s="433"/>
      <c r="G17" s="278" t="s">
        <v>31</v>
      </c>
      <c r="H17" s="11" t="s">
        <v>32</v>
      </c>
      <c r="I17" s="433"/>
      <c r="J17" s="433"/>
      <c r="K17" s="278" t="s">
        <v>33</v>
      </c>
      <c r="L17" s="437"/>
      <c r="M17" s="435"/>
      <c r="N17" s="439"/>
      <c r="O17" s="280" t="s">
        <v>192</v>
      </c>
      <c r="P17" s="12"/>
      <c r="Q17" s="12"/>
    </row>
    <row r="18" spans="1:17" s="13" customFormat="1">
      <c r="A18" s="417"/>
      <c r="B18" s="420"/>
      <c r="C18" s="423"/>
      <c r="D18" s="426"/>
      <c r="E18" s="433"/>
      <c r="F18" s="433"/>
      <c r="G18" s="433"/>
      <c r="H18" s="11" t="s">
        <v>34</v>
      </c>
      <c r="I18" s="433"/>
      <c r="J18" s="433"/>
      <c r="K18" s="278" t="s">
        <v>35</v>
      </c>
      <c r="L18" s="437"/>
      <c r="M18" s="435"/>
      <c r="N18" s="439"/>
      <c r="O18" s="378" t="s">
        <v>193</v>
      </c>
      <c r="P18" s="12"/>
      <c r="Q18" s="12"/>
    </row>
    <row r="19" spans="1:17" s="13" customFormat="1" ht="28.2" thickBot="1">
      <c r="A19" s="418"/>
      <c r="B19" s="421"/>
      <c r="C19" s="424"/>
      <c r="D19" s="427"/>
      <c r="E19" s="434"/>
      <c r="F19" s="434"/>
      <c r="G19" s="434"/>
      <c r="H19" s="379"/>
      <c r="I19" s="434"/>
      <c r="J19" s="434"/>
      <c r="K19" s="380" t="s">
        <v>36</v>
      </c>
      <c r="L19" s="438"/>
      <c r="M19" s="436"/>
      <c r="N19" s="440"/>
      <c r="O19" s="381" t="s">
        <v>194</v>
      </c>
      <c r="P19" s="14"/>
      <c r="Q19" s="14"/>
    </row>
    <row r="20" spans="1:17" s="15" customFormat="1" ht="14.4" thickBot="1">
      <c r="A20" s="49">
        <v>1</v>
      </c>
      <c r="B20" s="50" t="s">
        <v>37</v>
      </c>
      <c r="C20" s="51" t="s">
        <v>38</v>
      </c>
      <c r="D20" s="52" t="s">
        <v>39</v>
      </c>
      <c r="E20" s="48" t="s">
        <v>40</v>
      </c>
      <c r="F20" s="47" t="s">
        <v>41</v>
      </c>
      <c r="G20" s="48" t="s">
        <v>42</v>
      </c>
      <c r="H20" s="47" t="s">
        <v>43</v>
      </c>
      <c r="I20" s="48" t="s">
        <v>44</v>
      </c>
      <c r="J20" s="47" t="s">
        <v>45</v>
      </c>
      <c r="K20" s="48">
        <v>11</v>
      </c>
      <c r="L20" s="47">
        <v>13</v>
      </c>
      <c r="M20" s="48">
        <v>14</v>
      </c>
      <c r="N20" s="283">
        <v>15</v>
      </c>
      <c r="O20" s="46">
        <v>16</v>
      </c>
    </row>
    <row r="21" spans="1:17" s="15" customFormat="1" ht="19.5" customHeight="1">
      <c r="A21" s="367" t="s">
        <v>167</v>
      </c>
      <c r="B21" s="368"/>
      <c r="C21" s="369" t="s">
        <v>166</v>
      </c>
      <c r="D21" s="265">
        <f>E21</f>
        <v>45000</v>
      </c>
      <c r="E21" s="264">
        <f>I21+F21</f>
        <v>45000</v>
      </c>
      <c r="F21" s="265">
        <f>SUM(F22:F23)</f>
        <v>5000</v>
      </c>
      <c r="G21" s="370"/>
      <c r="H21" s="265">
        <f>SUM(H22:H23)</f>
        <v>5000</v>
      </c>
      <c r="I21" s="264">
        <f>SUM(I23)</f>
        <v>40000</v>
      </c>
      <c r="J21" s="371"/>
      <c r="K21" s="372"/>
      <c r="L21" s="372"/>
      <c r="M21" s="373"/>
      <c r="N21" s="374"/>
      <c r="O21" s="375"/>
    </row>
    <row r="22" spans="1:17" s="15" customFormat="1" ht="19.5" customHeight="1">
      <c r="A22" s="106"/>
      <c r="B22" s="105" t="s">
        <v>168</v>
      </c>
      <c r="C22" s="100" t="s">
        <v>169</v>
      </c>
      <c r="D22" s="101">
        <f>E22</f>
        <v>5000</v>
      </c>
      <c r="E22" s="102">
        <f>F22</f>
        <v>5000</v>
      </c>
      <c r="F22" s="103">
        <f>H22</f>
        <v>5000</v>
      </c>
      <c r="G22" s="102"/>
      <c r="H22" s="103">
        <v>5000</v>
      </c>
      <c r="I22" s="104"/>
      <c r="J22" s="107"/>
      <c r="K22" s="55"/>
      <c r="L22" s="55"/>
      <c r="M22" s="56"/>
      <c r="N22" s="284"/>
      <c r="O22" s="310"/>
    </row>
    <row r="23" spans="1:17" s="15" customFormat="1" ht="20.25" customHeight="1" thickBot="1">
      <c r="A23" s="108"/>
      <c r="B23" s="109" t="s">
        <v>164</v>
      </c>
      <c r="C23" s="110" t="s">
        <v>165</v>
      </c>
      <c r="D23" s="111">
        <f>E23</f>
        <v>40000</v>
      </c>
      <c r="E23" s="112">
        <f>I23</f>
        <v>40000</v>
      </c>
      <c r="F23" s="113"/>
      <c r="G23" s="114"/>
      <c r="H23" s="113"/>
      <c r="I23" s="112">
        <v>40000</v>
      </c>
      <c r="J23" s="113"/>
      <c r="K23" s="58"/>
      <c r="L23" s="58"/>
      <c r="M23" s="59"/>
      <c r="N23" s="285"/>
      <c r="O23" s="311"/>
    </row>
    <row r="24" spans="1:17" s="13" customFormat="1" ht="21" customHeight="1">
      <c r="A24" s="134" t="s">
        <v>47</v>
      </c>
      <c r="B24" s="136"/>
      <c r="C24" s="359" t="s">
        <v>48</v>
      </c>
      <c r="D24" s="141">
        <f>IF((E24+M24)&gt;0,(E24+M24)," ")</f>
        <v>330872</v>
      </c>
      <c r="E24" s="123">
        <f>IF((F24+I24+J24+K24+L24)&gt;0,(F24+I24+J24+K24+L24)," ")</f>
        <v>330872</v>
      </c>
      <c r="F24" s="141">
        <f>SUM(F25:F26)</f>
        <v>4886</v>
      </c>
      <c r="G24" s="123"/>
      <c r="H24" s="141">
        <f>SUM(H25:H26)</f>
        <v>4886</v>
      </c>
      <c r="I24" s="123">
        <f>I25+I26</f>
        <v>47714</v>
      </c>
      <c r="J24" s="141">
        <f>J25+J26</f>
        <v>278272</v>
      </c>
      <c r="K24" s="82"/>
      <c r="L24" s="82"/>
      <c r="M24" s="83"/>
      <c r="N24" s="305"/>
      <c r="O24" s="351"/>
      <c r="P24" s="16"/>
      <c r="Q24" s="16"/>
    </row>
    <row r="25" spans="1:17" s="13" customFormat="1" ht="21.75" customHeight="1">
      <c r="A25" s="60"/>
      <c r="B25" s="115" t="s">
        <v>49</v>
      </c>
      <c r="C25" s="116" t="s">
        <v>50</v>
      </c>
      <c r="D25" s="117">
        <f>IF((E25+M25)&gt;0,(E25+M25)," ")</f>
        <v>283158</v>
      </c>
      <c r="E25" s="117">
        <f>IF((F25+I25+J25+K25+L25)&gt;0,(F25+I25+J25+K25+L25)," ")</f>
        <v>283158</v>
      </c>
      <c r="F25" s="117">
        <f>H25</f>
        <v>4886</v>
      </c>
      <c r="G25" s="118"/>
      <c r="H25" s="119">
        <v>4886</v>
      </c>
      <c r="I25" s="120"/>
      <c r="J25" s="121">
        <v>278272</v>
      </c>
      <c r="K25" s="122"/>
      <c r="L25" s="61"/>
      <c r="M25" s="62"/>
      <c r="N25" s="286"/>
      <c r="O25" s="360"/>
      <c r="P25" s="12"/>
      <c r="Q25" s="12"/>
    </row>
    <row r="26" spans="1:17" s="13" customFormat="1" ht="21" customHeight="1" thickBot="1">
      <c r="A26" s="361"/>
      <c r="B26" s="109" t="s">
        <v>51</v>
      </c>
      <c r="C26" s="140" t="s">
        <v>52</v>
      </c>
      <c r="D26" s="152">
        <f>IF((E26+M26)&gt;0,(E26+M26)," ")</f>
        <v>47714</v>
      </c>
      <c r="E26" s="152">
        <f>IF((F26+I26+J26+K26+L26)&gt;0,(F26+I26+J26+K26+L26)," ")</f>
        <v>47714</v>
      </c>
      <c r="F26" s="362"/>
      <c r="G26" s="148"/>
      <c r="H26" s="149"/>
      <c r="I26" s="272">
        <v>47714</v>
      </c>
      <c r="J26" s="274"/>
      <c r="K26" s="363"/>
      <c r="L26" s="364"/>
      <c r="M26" s="364"/>
      <c r="N26" s="365"/>
      <c r="O26" s="366"/>
      <c r="P26" s="17"/>
      <c r="Q26" s="17"/>
    </row>
    <row r="27" spans="1:17" s="13" customFormat="1" ht="21" customHeight="1">
      <c r="A27" s="134">
        <v>600</v>
      </c>
      <c r="B27" s="130"/>
      <c r="C27" s="131" t="s">
        <v>53</v>
      </c>
      <c r="D27" s="123">
        <f>IF((E27+M27)&gt;0,(E27+M27)," ")</f>
        <v>3986000</v>
      </c>
      <c r="E27" s="123">
        <f>IF((F27+J27+K27)&gt;0,(F27+J27+K27)," ")</f>
        <v>3126000</v>
      </c>
      <c r="F27" s="132">
        <f>IF((G27+H27)&gt;0,(G27+H27)," ")</f>
        <v>3108549</v>
      </c>
      <c r="G27" s="123">
        <f>G28</f>
        <v>1014653</v>
      </c>
      <c r="H27" s="123">
        <f>H28</f>
        <v>2093896</v>
      </c>
      <c r="I27" s="123" t="s">
        <v>57</v>
      </c>
      <c r="J27" s="123">
        <f>J28</f>
        <v>17451</v>
      </c>
      <c r="K27" s="256">
        <f>SUM(K28:K29)</f>
        <v>0</v>
      </c>
      <c r="L27" s="123"/>
      <c r="M27" s="123">
        <f>SUM(M28:M29)</f>
        <v>860000</v>
      </c>
      <c r="N27" s="125">
        <f>SUM(N28:N29)</f>
        <v>860000</v>
      </c>
      <c r="O27" s="312"/>
      <c r="P27" s="17"/>
      <c r="Q27" s="17"/>
    </row>
    <row r="28" spans="1:17" s="13" customFormat="1" ht="20.25" customHeight="1">
      <c r="A28" s="135"/>
      <c r="B28" s="115" t="s">
        <v>54</v>
      </c>
      <c r="C28" s="133" t="s">
        <v>55</v>
      </c>
      <c r="D28" s="124">
        <f>IF((E28+M28)&gt;0,(E28+M28)," ")</f>
        <v>3376000</v>
      </c>
      <c r="E28" s="126">
        <f>IF((F28+J28)&gt;0,(F28+J28)," ")</f>
        <v>3126000</v>
      </c>
      <c r="F28" s="124">
        <f t="shared" ref="F28:F46" si="0">IF((G28+H28)&gt;0,(G28+H28)," ")</f>
        <v>3108549</v>
      </c>
      <c r="G28" s="126">
        <v>1014653</v>
      </c>
      <c r="H28" s="124">
        <v>2093896</v>
      </c>
      <c r="I28" s="119" t="s">
        <v>57</v>
      </c>
      <c r="J28" s="127">
        <v>17451</v>
      </c>
      <c r="K28" s="128"/>
      <c r="L28" s="129"/>
      <c r="M28" s="124">
        <f>N28</f>
        <v>250000</v>
      </c>
      <c r="N28" s="287">
        <v>250000</v>
      </c>
      <c r="O28" s="355"/>
      <c r="P28" s="18"/>
      <c r="Q28" s="18"/>
    </row>
    <row r="29" spans="1:17" s="13" customFormat="1" ht="19.5" customHeight="1" thickBot="1">
      <c r="A29" s="139"/>
      <c r="B29" s="109" t="s">
        <v>170</v>
      </c>
      <c r="C29" s="140" t="s">
        <v>177</v>
      </c>
      <c r="D29" s="152">
        <f>M29</f>
        <v>610000</v>
      </c>
      <c r="E29" s="111"/>
      <c r="F29" s="152"/>
      <c r="G29" s="111"/>
      <c r="H29" s="152"/>
      <c r="I29" s="149"/>
      <c r="J29" s="272"/>
      <c r="K29" s="356"/>
      <c r="L29" s="112"/>
      <c r="M29" s="152">
        <f>N29</f>
        <v>610000</v>
      </c>
      <c r="N29" s="357">
        <v>610000</v>
      </c>
      <c r="O29" s="358"/>
      <c r="P29" s="18"/>
      <c r="Q29" s="18"/>
    </row>
    <row r="30" spans="1:17" s="13" customFormat="1" ht="21" customHeight="1">
      <c r="A30" s="134">
        <v>630</v>
      </c>
      <c r="B30" s="136"/>
      <c r="C30" s="131" t="s">
        <v>56</v>
      </c>
      <c r="D30" s="123">
        <f>IF((E30+M30)&gt;0,(E30+M30)," ")</f>
        <v>12264</v>
      </c>
      <c r="E30" s="141">
        <f>IF((F30+I30)&gt;0,(F30+I30)," ")</f>
        <v>12264</v>
      </c>
      <c r="F30" s="123">
        <f t="shared" si="0"/>
        <v>4000</v>
      </c>
      <c r="G30" s="260">
        <f>SUM(G32:G32)</f>
        <v>0</v>
      </c>
      <c r="H30" s="123">
        <f>H32</f>
        <v>4000</v>
      </c>
      <c r="I30" s="141">
        <f>SUM(I31:I32)</f>
        <v>8264</v>
      </c>
      <c r="J30" s="123"/>
      <c r="K30" s="64"/>
      <c r="L30" s="63"/>
      <c r="M30" s="63"/>
      <c r="N30" s="288"/>
      <c r="O30" s="351"/>
      <c r="P30" s="16"/>
      <c r="Q30" s="16"/>
    </row>
    <row r="31" spans="1:17" s="13" customFormat="1" ht="21" customHeight="1">
      <c r="A31" s="137"/>
      <c r="B31" s="105" t="s">
        <v>171</v>
      </c>
      <c r="C31" s="138" t="s">
        <v>172</v>
      </c>
      <c r="D31" s="142">
        <f>E31</f>
        <v>8264</v>
      </c>
      <c r="E31" s="143">
        <f>I31</f>
        <v>8264</v>
      </c>
      <c r="F31" s="144"/>
      <c r="G31" s="145"/>
      <c r="H31" s="146"/>
      <c r="I31" s="147">
        <v>8264</v>
      </c>
      <c r="J31" s="146"/>
      <c r="K31" s="65"/>
      <c r="L31" s="66"/>
      <c r="M31" s="65"/>
      <c r="N31" s="297"/>
      <c r="O31" s="353"/>
      <c r="P31" s="16"/>
      <c r="Q31" s="16"/>
    </row>
    <row r="32" spans="1:17" s="13" customFormat="1" ht="21.75" customHeight="1" thickBot="1">
      <c r="A32" s="139"/>
      <c r="B32" s="109" t="s">
        <v>58</v>
      </c>
      <c r="C32" s="140" t="s">
        <v>46</v>
      </c>
      <c r="D32" s="112">
        <f>IF((E32+M32)&gt;0,(E32+M32)," ")</f>
        <v>4000</v>
      </c>
      <c r="E32" s="112">
        <f>IF((F32)&gt;0,(F32)," ")</f>
        <v>4000</v>
      </c>
      <c r="F32" s="112">
        <f t="shared" si="0"/>
        <v>4000</v>
      </c>
      <c r="G32" s="259">
        <v>0</v>
      </c>
      <c r="H32" s="149">
        <v>4000</v>
      </c>
      <c r="I32" s="148" t="s">
        <v>57</v>
      </c>
      <c r="J32" s="149"/>
      <c r="K32" s="57"/>
      <c r="L32" s="67"/>
      <c r="M32" s="57"/>
      <c r="N32" s="298"/>
      <c r="O32" s="354"/>
      <c r="P32" s="12"/>
      <c r="Q32" s="12"/>
    </row>
    <row r="33" spans="1:17" s="13" customFormat="1" ht="19.5" customHeight="1">
      <c r="A33" s="134">
        <v>700</v>
      </c>
      <c r="B33" s="130"/>
      <c r="C33" s="131" t="s">
        <v>59</v>
      </c>
      <c r="D33" s="123">
        <f>IF((E33+M33)&gt;0,(E33+M33)," ")</f>
        <v>199174</v>
      </c>
      <c r="E33" s="123">
        <f>IF((F33+I33+J33+K33+L33)&gt;0,(F33+I33+J33+K33+L33)," ")</f>
        <v>199174</v>
      </c>
      <c r="F33" s="123">
        <f>IF((H33+G33)&gt;0,(H33+G33)," ")</f>
        <v>199174</v>
      </c>
      <c r="G33" s="123">
        <f>G34</f>
        <v>49874</v>
      </c>
      <c r="H33" s="141">
        <f>H34</f>
        <v>149300</v>
      </c>
      <c r="I33" s="123"/>
      <c r="J33" s="64"/>
      <c r="K33" s="63"/>
      <c r="L33" s="68"/>
      <c r="M33" s="257">
        <f>M34</f>
        <v>0</v>
      </c>
      <c r="N33" s="256">
        <f>N34</f>
        <v>0</v>
      </c>
      <c r="O33" s="351"/>
      <c r="P33" s="16"/>
      <c r="Q33" s="16"/>
    </row>
    <row r="34" spans="1:17" s="13" customFormat="1" ht="24" customHeight="1" thickBot="1">
      <c r="A34" s="139"/>
      <c r="B34" s="109" t="s">
        <v>60</v>
      </c>
      <c r="C34" s="140" t="s">
        <v>61</v>
      </c>
      <c r="D34" s="152">
        <f>IF((E34+M34)&gt;0,(E34+M34)," ")</f>
        <v>199174</v>
      </c>
      <c r="E34" s="152">
        <f>F34</f>
        <v>199174</v>
      </c>
      <c r="F34" s="152">
        <f>H34+G34</f>
        <v>199174</v>
      </c>
      <c r="G34" s="152">
        <v>49874</v>
      </c>
      <c r="H34" s="111">
        <v>149300</v>
      </c>
      <c r="I34" s="150" t="s">
        <v>57</v>
      </c>
      <c r="J34" s="70"/>
      <c r="K34" s="69"/>
      <c r="L34" s="70"/>
      <c r="M34" s="151">
        <f>N34</f>
        <v>0</v>
      </c>
      <c r="N34" s="289">
        <v>0</v>
      </c>
      <c r="O34" s="352"/>
      <c r="P34" s="12"/>
      <c r="Q34" s="12"/>
    </row>
    <row r="35" spans="1:17" s="13" customFormat="1" ht="22.5" customHeight="1">
      <c r="A35" s="134">
        <v>710</v>
      </c>
      <c r="B35" s="130"/>
      <c r="C35" s="131" t="s">
        <v>62</v>
      </c>
      <c r="D35" s="123">
        <f>IF((E35+M35)&gt;0,(E35+M35)," ")</f>
        <v>789900</v>
      </c>
      <c r="E35" s="123">
        <f>IF((F35+I35+K35+L35+J35)&gt;0,(F35+I35+K35+L35+J35)," ")</f>
        <v>759900</v>
      </c>
      <c r="F35" s="123">
        <f t="shared" si="0"/>
        <v>759075</v>
      </c>
      <c r="G35" s="123">
        <f>G37</f>
        <v>333162</v>
      </c>
      <c r="H35" s="123">
        <f>H37+H36</f>
        <v>425913</v>
      </c>
      <c r="I35" s="123"/>
      <c r="J35" s="123">
        <f>SUM(J36:J37)</f>
        <v>825</v>
      </c>
      <c r="K35" s="63"/>
      <c r="L35" s="68"/>
      <c r="M35" s="123">
        <f>N35</f>
        <v>30000</v>
      </c>
      <c r="N35" s="125">
        <f>N36</f>
        <v>30000</v>
      </c>
      <c r="O35" s="312"/>
      <c r="P35" s="17"/>
      <c r="Q35" s="17"/>
    </row>
    <row r="36" spans="1:17" s="13" customFormat="1" ht="19.5" customHeight="1">
      <c r="A36" s="153"/>
      <c r="B36" s="154" t="s">
        <v>63</v>
      </c>
      <c r="C36" s="155" t="s">
        <v>179</v>
      </c>
      <c r="D36" s="162">
        <f>E36+M36</f>
        <v>380900</v>
      </c>
      <c r="E36" s="162">
        <f>F36</f>
        <v>350900</v>
      </c>
      <c r="F36" s="162">
        <f>H36</f>
        <v>350900</v>
      </c>
      <c r="G36" s="164"/>
      <c r="H36" s="165">
        <v>350900</v>
      </c>
      <c r="I36" s="164"/>
      <c r="J36" s="166"/>
      <c r="K36" s="71"/>
      <c r="L36" s="72"/>
      <c r="M36" s="162">
        <f>N36</f>
        <v>30000</v>
      </c>
      <c r="N36" s="299">
        <v>30000</v>
      </c>
      <c r="O36" s="350"/>
      <c r="P36" s="17"/>
      <c r="Q36" s="17"/>
    </row>
    <row r="37" spans="1:17" s="20" customFormat="1" ht="20.25" customHeight="1" thickBot="1">
      <c r="A37" s="159"/>
      <c r="B37" s="160" t="s">
        <v>64</v>
      </c>
      <c r="C37" s="161" t="s">
        <v>65</v>
      </c>
      <c r="D37" s="150">
        <f t="shared" ref="D37:D43" si="1">IF((E37+M37)&gt;0,(E37+M37)," ")</f>
        <v>409000</v>
      </c>
      <c r="E37" s="150">
        <f>F37+J37</f>
        <v>409000</v>
      </c>
      <c r="F37" s="150">
        <f>IF((G37+H37)&gt;0,(G37+H37)," ")</f>
        <v>408175</v>
      </c>
      <c r="G37" s="167">
        <v>333162</v>
      </c>
      <c r="H37" s="168">
        <v>75013</v>
      </c>
      <c r="I37" s="167"/>
      <c r="J37" s="168">
        <v>825</v>
      </c>
      <c r="K37" s="69"/>
      <c r="L37" s="70"/>
      <c r="M37" s="69"/>
      <c r="N37" s="89"/>
      <c r="O37" s="315"/>
      <c r="P37" s="19"/>
      <c r="Q37" s="19"/>
    </row>
    <row r="38" spans="1:17" s="13" customFormat="1" ht="22.5" customHeight="1">
      <c r="A38" s="134">
        <v>750</v>
      </c>
      <c r="B38" s="130"/>
      <c r="C38" s="131" t="s">
        <v>66</v>
      </c>
      <c r="D38" s="123">
        <f>IF((E38+M38)&gt;0,(E38+M38)," ")</f>
        <v>7373785</v>
      </c>
      <c r="E38" s="123">
        <f>IF((F38+J38+K38+L38+I38)&gt;0,(F38+J38+K38+L38+I38)," ")</f>
        <v>7349785</v>
      </c>
      <c r="F38" s="123">
        <f>IF((G38+H38)&gt;0,(G38+H38)," ")</f>
        <v>7062807</v>
      </c>
      <c r="G38" s="123">
        <f>G39+G40+G41+G42+G43</f>
        <v>5482455</v>
      </c>
      <c r="H38" s="123">
        <f>H39+H40+H41+H42+H43</f>
        <v>1580352</v>
      </c>
      <c r="I38" s="123">
        <f>SUM(I39:I44)</f>
        <v>4000</v>
      </c>
      <c r="J38" s="123">
        <f>J39+J40+J41+J42+J43</f>
        <v>282978</v>
      </c>
      <c r="K38" s="257">
        <f>SUM(K39:K43)</f>
        <v>0</v>
      </c>
      <c r="L38" s="179"/>
      <c r="M38" s="123">
        <f>M39+M40+M41+M42+M43</f>
        <v>24000</v>
      </c>
      <c r="N38" s="125">
        <f>N39+N40+N41+N42+N43</f>
        <v>24000</v>
      </c>
      <c r="O38" s="312"/>
      <c r="P38" s="17"/>
      <c r="Q38" s="17"/>
    </row>
    <row r="39" spans="1:17" s="20" customFormat="1" ht="19.5" customHeight="1">
      <c r="A39" s="169"/>
      <c r="B39" s="224" t="s">
        <v>67</v>
      </c>
      <c r="C39" s="387" t="s">
        <v>68</v>
      </c>
      <c r="D39" s="174">
        <f t="shared" si="1"/>
        <v>123125</v>
      </c>
      <c r="E39" s="236">
        <f>IF((F39+I39+J39+K39+L39)&gt;0,(F39+I39+J39+K39+L39)," ")</f>
        <v>123125</v>
      </c>
      <c r="F39" s="174">
        <f t="shared" si="0"/>
        <v>123125</v>
      </c>
      <c r="G39" s="235">
        <v>123125</v>
      </c>
      <c r="H39" s="175"/>
      <c r="I39" s="235"/>
      <c r="J39" s="175"/>
      <c r="K39" s="236"/>
      <c r="L39" s="180"/>
      <c r="M39" s="178"/>
      <c r="N39" s="180"/>
      <c r="O39" s="389"/>
      <c r="P39" s="19"/>
      <c r="Q39" s="19"/>
    </row>
    <row r="40" spans="1:17" s="20" customFormat="1" ht="19.5" customHeight="1">
      <c r="A40" s="169"/>
      <c r="B40" s="225" t="s">
        <v>69</v>
      </c>
      <c r="C40" s="386" t="s">
        <v>70</v>
      </c>
      <c r="D40" s="163">
        <f t="shared" si="1"/>
        <v>274478</v>
      </c>
      <c r="E40" s="173">
        <f>IF((F40+I40+J40+K40+L40)&gt;0,(F40+I40+J40+K40+L40)," ")</f>
        <v>274478</v>
      </c>
      <c r="F40" s="163">
        <f t="shared" si="0"/>
        <v>2000</v>
      </c>
      <c r="G40" s="176"/>
      <c r="H40" s="177">
        <v>2000</v>
      </c>
      <c r="I40" s="176"/>
      <c r="J40" s="177">
        <v>272478</v>
      </c>
      <c r="K40" s="173"/>
      <c r="L40" s="181"/>
      <c r="M40" s="178"/>
      <c r="N40" s="181"/>
      <c r="O40" s="390"/>
      <c r="P40" s="19"/>
      <c r="Q40" s="19"/>
    </row>
    <row r="41" spans="1:17" s="20" customFormat="1" ht="18.75" customHeight="1">
      <c r="A41" s="169"/>
      <c r="B41" s="225" t="s">
        <v>71</v>
      </c>
      <c r="C41" s="386" t="s">
        <v>72</v>
      </c>
      <c r="D41" s="163">
        <f t="shared" si="1"/>
        <v>6800182</v>
      </c>
      <c r="E41" s="173">
        <f>IF((F41+I41+J41+K41+L41)&gt;0,(F41+I41+J41+K41+L41)," ")</f>
        <v>6776182</v>
      </c>
      <c r="F41" s="163">
        <f t="shared" si="0"/>
        <v>6765682</v>
      </c>
      <c r="G41" s="176">
        <v>5334880</v>
      </c>
      <c r="H41" s="177">
        <v>1430802</v>
      </c>
      <c r="I41" s="176"/>
      <c r="J41" s="177">
        <v>10500</v>
      </c>
      <c r="K41" s="173"/>
      <c r="L41" s="81"/>
      <c r="M41" s="173">
        <f>N41</f>
        <v>24000</v>
      </c>
      <c r="N41" s="163">
        <v>24000</v>
      </c>
      <c r="O41" s="391"/>
      <c r="P41" s="21"/>
      <c r="Q41" s="21"/>
    </row>
    <row r="42" spans="1:17" s="20" customFormat="1" ht="19.5" customHeight="1">
      <c r="A42" s="169"/>
      <c r="B42" s="225" t="s">
        <v>73</v>
      </c>
      <c r="C42" s="386" t="s">
        <v>74</v>
      </c>
      <c r="D42" s="163">
        <f t="shared" si="1"/>
        <v>22000</v>
      </c>
      <c r="E42" s="173">
        <f>IF((F42+I42+J42+K42+L42)&gt;0,(F42+I42+J42+K42+L42)," ")</f>
        <v>22000</v>
      </c>
      <c r="F42" s="163">
        <f t="shared" si="0"/>
        <v>22000</v>
      </c>
      <c r="G42" s="176">
        <v>18450</v>
      </c>
      <c r="H42" s="177">
        <v>3550</v>
      </c>
      <c r="I42" s="176"/>
      <c r="J42" s="177"/>
      <c r="K42" s="173"/>
      <c r="L42" s="81"/>
      <c r="M42" s="178"/>
      <c r="N42" s="181"/>
      <c r="O42" s="390"/>
      <c r="P42" s="19"/>
      <c r="Q42" s="19"/>
    </row>
    <row r="43" spans="1:17" s="20" customFormat="1" ht="18" customHeight="1">
      <c r="A43" s="169"/>
      <c r="B43" s="225" t="s">
        <v>75</v>
      </c>
      <c r="C43" s="386" t="s">
        <v>76</v>
      </c>
      <c r="D43" s="163">
        <f t="shared" si="1"/>
        <v>150000</v>
      </c>
      <c r="E43" s="173">
        <f>IF((F43+I43+J43+K43+L43)&gt;0,(F43+I43+J43+K43+L43)," ")</f>
        <v>150000</v>
      </c>
      <c r="F43" s="163">
        <f t="shared" si="0"/>
        <v>150000</v>
      </c>
      <c r="G43" s="176">
        <v>6000</v>
      </c>
      <c r="H43" s="177">
        <v>144000</v>
      </c>
      <c r="I43" s="176"/>
      <c r="J43" s="177"/>
      <c r="K43" s="76"/>
      <c r="L43" s="81"/>
      <c r="M43" s="178"/>
      <c r="N43" s="181"/>
      <c r="O43" s="390"/>
      <c r="P43" s="19"/>
      <c r="Q43" s="19"/>
    </row>
    <row r="44" spans="1:17" s="20" customFormat="1" ht="18" customHeight="1" thickBot="1">
      <c r="A44" s="326"/>
      <c r="B44" s="228" t="s">
        <v>195</v>
      </c>
      <c r="C44" s="394" t="s">
        <v>46</v>
      </c>
      <c r="D44" s="150">
        <f>E44</f>
        <v>4000</v>
      </c>
      <c r="E44" s="229">
        <f>I44</f>
        <v>4000</v>
      </c>
      <c r="F44" s="150"/>
      <c r="G44" s="168"/>
      <c r="H44" s="167"/>
      <c r="I44" s="168">
        <v>4000</v>
      </c>
      <c r="J44" s="167"/>
      <c r="K44" s="70"/>
      <c r="L44" s="86"/>
      <c r="M44" s="349"/>
      <c r="N44" s="395"/>
      <c r="O44" s="396"/>
      <c r="P44" s="19"/>
      <c r="Q44" s="19"/>
    </row>
    <row r="45" spans="1:17" s="13" customFormat="1" ht="18.75" customHeight="1">
      <c r="A45" s="184">
        <v>754</v>
      </c>
      <c r="B45" s="130"/>
      <c r="C45" s="388" t="s">
        <v>77</v>
      </c>
      <c r="D45" s="123">
        <f>IF((E45+M45)&gt;0,(E45+M45)," ")</f>
        <v>3439000</v>
      </c>
      <c r="E45" s="141">
        <f>IF((F45+J45+K45+L45)&gt;0,(F45+J45+K45+L45)," ")</f>
        <v>3439000</v>
      </c>
      <c r="F45" s="123">
        <f t="shared" si="0"/>
        <v>3278067</v>
      </c>
      <c r="G45" s="141">
        <f>G46</f>
        <v>2996270</v>
      </c>
      <c r="H45" s="123">
        <f>SUM(H46:H46)</f>
        <v>281797</v>
      </c>
      <c r="I45" s="141" t="s">
        <v>57</v>
      </c>
      <c r="J45" s="123">
        <f>J46</f>
        <v>160933</v>
      </c>
      <c r="K45" s="141"/>
      <c r="L45" s="82"/>
      <c r="M45" s="258">
        <f>M46</f>
        <v>0</v>
      </c>
      <c r="N45" s="393">
        <f>N46</f>
        <v>0</v>
      </c>
      <c r="O45" s="392"/>
      <c r="P45" s="17"/>
      <c r="Q45" s="17"/>
    </row>
    <row r="46" spans="1:17" s="20" customFormat="1" ht="24.75" customHeight="1" thickBot="1">
      <c r="A46" s="186"/>
      <c r="B46" s="187" t="s">
        <v>78</v>
      </c>
      <c r="C46" s="188" t="s">
        <v>79</v>
      </c>
      <c r="D46" s="189">
        <f>IF((E46+M46)&gt;0,(E46+M46)," ")</f>
        <v>3439000</v>
      </c>
      <c r="E46" s="189">
        <f>IF((F46+I46+J46+K46+L46)&gt;0,(F46+I46+J46+K46+L46)," ")</f>
        <v>3439000</v>
      </c>
      <c r="F46" s="189">
        <f t="shared" si="0"/>
        <v>3278067</v>
      </c>
      <c r="G46" s="190">
        <v>2996270</v>
      </c>
      <c r="H46" s="190">
        <v>281797</v>
      </c>
      <c r="I46" s="191"/>
      <c r="J46" s="190">
        <v>160933</v>
      </c>
      <c r="K46" s="192"/>
      <c r="L46" s="84"/>
      <c r="M46" s="194">
        <f>N46</f>
        <v>0</v>
      </c>
      <c r="N46" s="296">
        <v>0</v>
      </c>
      <c r="O46" s="315"/>
      <c r="P46" s="19"/>
      <c r="Q46" s="19"/>
    </row>
    <row r="47" spans="1:17" s="20" customFormat="1" ht="24.75" customHeight="1">
      <c r="A47" s="261">
        <v>755</v>
      </c>
      <c r="B47" s="262"/>
      <c r="C47" s="263" t="s">
        <v>185</v>
      </c>
      <c r="D47" s="264">
        <f t="shared" ref="D47:I47" si="2">D48</f>
        <v>185400</v>
      </c>
      <c r="E47" s="264">
        <f t="shared" si="2"/>
        <v>185400</v>
      </c>
      <c r="F47" s="265">
        <f t="shared" si="2"/>
        <v>125454</v>
      </c>
      <c r="G47" s="398">
        <f t="shared" si="2"/>
        <v>0</v>
      </c>
      <c r="H47" s="267">
        <f t="shared" si="2"/>
        <v>125454</v>
      </c>
      <c r="I47" s="266">
        <f t="shared" si="2"/>
        <v>59946</v>
      </c>
      <c r="J47" s="268"/>
      <c r="K47" s="264"/>
      <c r="L47" s="269"/>
      <c r="M47" s="270"/>
      <c r="N47" s="290"/>
      <c r="O47" s="340"/>
      <c r="P47" s="19"/>
      <c r="Q47" s="19"/>
    </row>
    <row r="48" spans="1:17" s="20" customFormat="1" ht="24.75" customHeight="1" thickBot="1">
      <c r="A48" s="227"/>
      <c r="B48" s="275" t="s">
        <v>186</v>
      </c>
      <c r="C48" s="140" t="s">
        <v>187</v>
      </c>
      <c r="D48" s="152">
        <f>E48</f>
        <v>185400</v>
      </c>
      <c r="E48" s="152">
        <f>F48+I48</f>
        <v>185400</v>
      </c>
      <c r="F48" s="111">
        <f>G48+H48</f>
        <v>125454</v>
      </c>
      <c r="G48" s="397">
        <v>0</v>
      </c>
      <c r="H48" s="273">
        <v>125454</v>
      </c>
      <c r="I48" s="272">
        <v>59946</v>
      </c>
      <c r="J48" s="274"/>
      <c r="K48" s="150"/>
      <c r="L48" s="86"/>
      <c r="M48" s="271"/>
      <c r="N48" s="291"/>
      <c r="O48" s="339"/>
      <c r="P48" s="19"/>
      <c r="Q48" s="19"/>
    </row>
    <row r="49" spans="1:17" s="15" customFormat="1" ht="14.4" thickBot="1">
      <c r="A49" s="341" t="s">
        <v>80</v>
      </c>
      <c r="B49" s="342" t="s">
        <v>37</v>
      </c>
      <c r="C49" s="343" t="s">
        <v>38</v>
      </c>
      <c r="D49" s="344" t="s">
        <v>39</v>
      </c>
      <c r="E49" s="345" t="s">
        <v>40</v>
      </c>
      <c r="F49" s="346" t="s">
        <v>41</v>
      </c>
      <c r="G49" s="345" t="s">
        <v>42</v>
      </c>
      <c r="H49" s="347" t="s">
        <v>43</v>
      </c>
      <c r="I49" s="345" t="s">
        <v>44</v>
      </c>
      <c r="J49" s="346" t="s">
        <v>45</v>
      </c>
      <c r="K49" s="345">
        <v>11</v>
      </c>
      <c r="L49" s="345">
        <v>13</v>
      </c>
      <c r="M49" s="346">
        <v>14</v>
      </c>
      <c r="N49" s="347">
        <v>15</v>
      </c>
      <c r="O49" s="348">
        <v>16</v>
      </c>
    </row>
    <row r="50" spans="1:17" s="13" customFormat="1" ht="23.25" customHeight="1" thickBot="1">
      <c r="A50" s="331">
        <v>757</v>
      </c>
      <c r="B50" s="332"/>
      <c r="C50" s="333" t="s">
        <v>81</v>
      </c>
      <c r="D50" s="334">
        <f>IF((E50+M50)&gt;0,(E50+M50)," ")</f>
        <v>450000</v>
      </c>
      <c r="E50" s="334">
        <f>IF((F50+I50+J50+K50+L50)&gt;0,(F50+I50+J50+K50+L50)," ")</f>
        <v>450000</v>
      </c>
      <c r="F50" s="335"/>
      <c r="G50" s="334"/>
      <c r="H50" s="335"/>
      <c r="I50" s="334"/>
      <c r="J50" s="335"/>
      <c r="K50" s="336"/>
      <c r="L50" s="334">
        <f>L51</f>
        <v>450000</v>
      </c>
      <c r="M50" s="337"/>
      <c r="N50" s="338"/>
      <c r="O50" s="384"/>
      <c r="P50" s="17"/>
      <c r="Q50" s="17"/>
    </row>
    <row r="51" spans="1:17" s="20" customFormat="1" ht="31.8" thickBot="1">
      <c r="A51" s="382"/>
      <c r="B51" s="228" t="s">
        <v>82</v>
      </c>
      <c r="C51" s="383" t="s">
        <v>83</v>
      </c>
      <c r="D51" s="152">
        <f>IF((E51+M51)&gt;0,(E51+M51)," ")</f>
        <v>450000</v>
      </c>
      <c r="E51" s="111">
        <f>IF((F51+I51+J51+K51+L51)&gt;0,(F51+I51+J51+K51+L51)," ")</f>
        <v>450000</v>
      </c>
      <c r="F51" s="150"/>
      <c r="G51" s="168"/>
      <c r="H51" s="167"/>
      <c r="I51" s="168"/>
      <c r="J51" s="167"/>
      <c r="K51" s="318"/>
      <c r="L51" s="152">
        <v>450000</v>
      </c>
      <c r="M51" s="86"/>
      <c r="N51" s="302"/>
      <c r="O51" s="315"/>
      <c r="P51" s="19"/>
      <c r="Q51" s="19"/>
    </row>
    <row r="52" spans="1:17" s="13" customFormat="1" ht="23.25" customHeight="1">
      <c r="A52" s="329">
        <v>758</v>
      </c>
      <c r="B52" s="321"/>
      <c r="C52" s="330" t="s">
        <v>84</v>
      </c>
      <c r="D52" s="232">
        <f>IF((E52+M52)&gt;0,(E52+M52)," ")</f>
        <v>2037012.4100000001</v>
      </c>
      <c r="E52" s="230">
        <f>IF((F52+I52+J52+K52+L52)&gt;0,(F52+I52+J52+K52+L52)," ")</f>
        <v>602499.41</v>
      </c>
      <c r="F52" s="232">
        <f>IF((G52+H52)&gt;0,(G52+H52)," ")</f>
        <v>602499.41</v>
      </c>
      <c r="G52" s="230"/>
      <c r="H52" s="232">
        <f>H53</f>
        <v>602499.41</v>
      </c>
      <c r="I52" s="64"/>
      <c r="J52" s="63"/>
      <c r="K52" s="288"/>
      <c r="L52" s="63"/>
      <c r="M52" s="221">
        <f>SUM(M53:M55)</f>
        <v>1434513</v>
      </c>
      <c r="N52" s="303">
        <f>SUM(N53:N55)</f>
        <v>1434513</v>
      </c>
      <c r="O52" s="312"/>
      <c r="P52" s="17"/>
      <c r="Q52" s="17"/>
    </row>
    <row r="53" spans="1:17" s="20" customFormat="1" ht="18" customHeight="1">
      <c r="A53" s="195"/>
      <c r="B53" s="196" t="s">
        <v>85</v>
      </c>
      <c r="C53" s="197" t="s">
        <v>86</v>
      </c>
      <c r="D53" s="206">
        <f>IF((E53+M53)&gt;0,(E53+M53)," ")</f>
        <v>2037012.4100000001</v>
      </c>
      <c r="E53" s="207">
        <f>IF((F53+I53+J53+K53+L53)&gt;0,(F53+I53+J53+K53+L53)," ")</f>
        <v>602499.41</v>
      </c>
      <c r="F53" s="206">
        <f>IF((G53+H53)&gt;0,(G53+H53)," ")</f>
        <v>602499.41</v>
      </c>
      <c r="G53" s="208"/>
      <c r="H53" s="209">
        <f>SUM(H54:H55)</f>
        <v>602499.41</v>
      </c>
      <c r="I53" s="175"/>
      <c r="J53" s="85"/>
      <c r="K53" s="78"/>
      <c r="L53" s="78"/>
      <c r="M53" s="204">
        <f>N53</f>
        <v>1434513</v>
      </c>
      <c r="N53" s="292">
        <f>N56</f>
        <v>1434513</v>
      </c>
      <c r="O53" s="313"/>
      <c r="P53" s="19"/>
      <c r="Q53" s="19"/>
    </row>
    <row r="54" spans="1:17" s="20" customFormat="1" ht="17.25" customHeight="1">
      <c r="A54" s="198"/>
      <c r="B54" s="199"/>
      <c r="C54" s="200" t="s">
        <v>87</v>
      </c>
      <c r="D54" s="210">
        <f>E54</f>
        <v>66836.41</v>
      </c>
      <c r="E54" s="211">
        <f>F54</f>
        <v>66836.41</v>
      </c>
      <c r="F54" s="210">
        <f>H54</f>
        <v>66836.41</v>
      </c>
      <c r="G54" s="212"/>
      <c r="H54" s="254">
        <v>66836.41</v>
      </c>
      <c r="I54" s="177"/>
      <c r="J54" s="75"/>
      <c r="K54" s="73"/>
      <c r="L54" s="73"/>
      <c r="M54" s="178"/>
      <c r="N54" s="293"/>
      <c r="O54" s="323"/>
      <c r="P54" s="19"/>
      <c r="Q54" s="19"/>
    </row>
    <row r="55" spans="1:17" s="20" customFormat="1" ht="18.75" customHeight="1">
      <c r="A55" s="198"/>
      <c r="B55" s="199"/>
      <c r="C55" s="200" t="s">
        <v>88</v>
      </c>
      <c r="D55" s="213">
        <f>E55</f>
        <v>535663</v>
      </c>
      <c r="E55" s="214">
        <f>F55</f>
        <v>535663</v>
      </c>
      <c r="F55" s="213">
        <f>H55</f>
        <v>535663</v>
      </c>
      <c r="G55" s="215"/>
      <c r="H55" s="399">
        <v>535663</v>
      </c>
      <c r="I55" s="177"/>
      <c r="J55" s="75"/>
      <c r="K55" s="73"/>
      <c r="L55" s="73"/>
      <c r="M55" s="178"/>
      <c r="N55" s="293"/>
      <c r="O55" s="323"/>
      <c r="P55" s="19"/>
      <c r="Q55" s="19"/>
    </row>
    <row r="56" spans="1:17" s="20" customFormat="1" ht="18.75" customHeight="1" thickBot="1">
      <c r="A56" s="201"/>
      <c r="B56" s="202"/>
      <c r="C56" s="203" t="s">
        <v>89</v>
      </c>
      <c r="D56" s="216">
        <f>N56</f>
        <v>1434513</v>
      </c>
      <c r="E56" s="217"/>
      <c r="F56" s="216"/>
      <c r="G56" s="218"/>
      <c r="H56" s="219"/>
      <c r="I56" s="167"/>
      <c r="J56" s="77"/>
      <c r="K56" s="69"/>
      <c r="L56" s="69"/>
      <c r="M56" s="205">
        <f>N56</f>
        <v>1434513</v>
      </c>
      <c r="N56" s="294">
        <v>1434513</v>
      </c>
      <c r="O56" s="315"/>
      <c r="P56" s="19"/>
      <c r="Q56" s="19"/>
    </row>
    <row r="57" spans="1:17" s="13" customFormat="1" ht="23.25" customHeight="1">
      <c r="A57" s="134">
        <v>801</v>
      </c>
      <c r="B57" s="136"/>
      <c r="C57" s="131" t="s">
        <v>90</v>
      </c>
      <c r="D57" s="141">
        <f>IF((E57+M57)&gt;0,(E57+M57)," ")</f>
        <v>22934629</v>
      </c>
      <c r="E57" s="123">
        <f>IF((F57+I57+J57+L57+K57)&gt;0,(F57+I57+J57+L57+K57)," ")</f>
        <v>22720629</v>
      </c>
      <c r="F57" s="141">
        <f t="shared" ref="F57:F80" si="3">IF((G57+H57)&gt;0,(G57+H57)," ")</f>
        <v>21932463</v>
      </c>
      <c r="G57" s="123">
        <f>SUM(G58:G69)</f>
        <v>18589151</v>
      </c>
      <c r="H57" s="141">
        <f t="shared" ref="H57:N57" si="4">SUM(H58:H69)</f>
        <v>3343312</v>
      </c>
      <c r="I57" s="123">
        <f t="shared" si="4"/>
        <v>545699</v>
      </c>
      <c r="J57" s="141">
        <f t="shared" si="4"/>
        <v>242467</v>
      </c>
      <c r="K57" s="257">
        <f>SUM(K58:K69)</f>
        <v>0</v>
      </c>
      <c r="L57" s="257"/>
      <c r="M57" s="193">
        <f t="shared" si="4"/>
        <v>214000</v>
      </c>
      <c r="N57" s="303">
        <f t="shared" si="4"/>
        <v>214000</v>
      </c>
      <c r="O57" s="312"/>
      <c r="P57" s="17"/>
      <c r="Q57" s="17"/>
    </row>
    <row r="58" spans="1:17" s="20" customFormat="1" ht="18.75" customHeight="1">
      <c r="A58" s="156"/>
      <c r="B58" s="157" t="s">
        <v>91</v>
      </c>
      <c r="C58" s="158" t="s">
        <v>92</v>
      </c>
      <c r="D58" s="163">
        <f>IF((E58)&gt;0,(E58)," ")</f>
        <v>1021976</v>
      </c>
      <c r="E58" s="163">
        <f>IF((F58+I58+J58+K58+L58)&gt;0,(F58+I58+J58+K58+L58)," ")</f>
        <v>1021976</v>
      </c>
      <c r="F58" s="163">
        <f t="shared" si="3"/>
        <v>1017959</v>
      </c>
      <c r="G58" s="177">
        <v>729839</v>
      </c>
      <c r="H58" s="176">
        <v>288120</v>
      </c>
      <c r="I58" s="177"/>
      <c r="J58" s="176">
        <v>4017</v>
      </c>
      <c r="K58" s="163"/>
      <c r="L58" s="76"/>
      <c r="M58" s="181" t="s">
        <v>57</v>
      </c>
      <c r="N58" s="293" t="s">
        <v>57</v>
      </c>
      <c r="O58" s="313"/>
      <c r="P58" s="19"/>
      <c r="Q58" s="19"/>
    </row>
    <row r="59" spans="1:17" s="20" customFormat="1" ht="18" customHeight="1">
      <c r="A59" s="156"/>
      <c r="B59" s="157" t="s">
        <v>93</v>
      </c>
      <c r="C59" s="158" t="s">
        <v>94</v>
      </c>
      <c r="D59" s="163">
        <f t="shared" ref="D59:D69" si="5">IF((E59+M59)&gt;0,(E59+M59)," ")</f>
        <v>2610206</v>
      </c>
      <c r="E59" s="163">
        <f>IF((F59+I59+J59+K59+L59)&gt;0,(F59+I59+J59+K59+L59)," ")</f>
        <v>2610206</v>
      </c>
      <c r="F59" s="163">
        <f t="shared" si="3"/>
        <v>2524332</v>
      </c>
      <c r="G59" s="177">
        <v>2323230</v>
      </c>
      <c r="H59" s="176">
        <v>201102</v>
      </c>
      <c r="I59" s="177"/>
      <c r="J59" s="176">
        <v>85874</v>
      </c>
      <c r="K59" s="73"/>
      <c r="L59" s="76"/>
      <c r="M59" s="181"/>
      <c r="N59" s="293"/>
      <c r="O59" s="323"/>
      <c r="P59" s="19"/>
      <c r="Q59" s="19"/>
    </row>
    <row r="60" spans="1:17" s="20" customFormat="1" ht="18" customHeight="1">
      <c r="A60" s="156"/>
      <c r="B60" s="157" t="s">
        <v>95</v>
      </c>
      <c r="C60" s="158" t="s">
        <v>96</v>
      </c>
      <c r="D60" s="163">
        <f t="shared" si="5"/>
        <v>5348004</v>
      </c>
      <c r="E60" s="163">
        <f>IF((F60+I60+J60+L60)&gt;0,(F60+I60+J60+L60)," ")</f>
        <v>5348004</v>
      </c>
      <c r="F60" s="163">
        <f t="shared" si="3"/>
        <v>5330598</v>
      </c>
      <c r="G60" s="177">
        <v>4612891</v>
      </c>
      <c r="H60" s="176">
        <v>717707</v>
      </c>
      <c r="I60" s="177"/>
      <c r="J60" s="176">
        <v>17406</v>
      </c>
      <c r="K60" s="163" t="s">
        <v>57</v>
      </c>
      <c r="L60" s="76"/>
      <c r="M60" s="255">
        <f>N60</f>
        <v>0</v>
      </c>
      <c r="N60" s="300">
        <v>0</v>
      </c>
      <c r="O60" s="324"/>
      <c r="P60" s="21"/>
      <c r="Q60" s="21"/>
    </row>
    <row r="61" spans="1:17" s="20" customFormat="1" ht="19.5" customHeight="1">
      <c r="A61" s="156"/>
      <c r="B61" s="157" t="s">
        <v>97</v>
      </c>
      <c r="C61" s="158" t="s">
        <v>98</v>
      </c>
      <c r="D61" s="163">
        <f t="shared" si="5"/>
        <v>11994254</v>
      </c>
      <c r="E61" s="163">
        <f t="shared" ref="E61:E66" si="6">IF((F61+I61+J61+K61+L61)&gt;0,(F61+I61+J61+K61+L61)," ")</f>
        <v>11780254</v>
      </c>
      <c r="F61" s="163">
        <f t="shared" si="3"/>
        <v>11110553</v>
      </c>
      <c r="G61" s="177">
        <v>9447462</v>
      </c>
      <c r="H61" s="176">
        <v>1663091</v>
      </c>
      <c r="I61" s="177">
        <v>535699</v>
      </c>
      <c r="J61" s="176">
        <v>134002</v>
      </c>
      <c r="K61" s="73"/>
      <c r="L61" s="76"/>
      <c r="M61" s="181">
        <f>N61</f>
        <v>214000</v>
      </c>
      <c r="N61" s="293">
        <v>214000</v>
      </c>
      <c r="O61" s="323"/>
      <c r="P61" s="19"/>
      <c r="Q61" s="19"/>
    </row>
    <row r="62" spans="1:17" s="20" customFormat="1" ht="18" customHeight="1">
      <c r="A62" s="156"/>
      <c r="B62" s="157" t="s">
        <v>99</v>
      </c>
      <c r="C62" s="158" t="s">
        <v>100</v>
      </c>
      <c r="D62" s="163">
        <f t="shared" si="5"/>
        <v>373480</v>
      </c>
      <c r="E62" s="163">
        <f t="shared" si="6"/>
        <v>373480</v>
      </c>
      <c r="F62" s="163">
        <f t="shared" si="3"/>
        <v>372977</v>
      </c>
      <c r="G62" s="177">
        <v>358419</v>
      </c>
      <c r="H62" s="176">
        <v>14558</v>
      </c>
      <c r="I62" s="177"/>
      <c r="J62" s="176">
        <v>503</v>
      </c>
      <c r="K62" s="163"/>
      <c r="L62" s="76"/>
      <c r="M62" s="181"/>
      <c r="N62" s="293"/>
      <c r="O62" s="324"/>
      <c r="P62" s="21"/>
      <c r="Q62" s="21"/>
    </row>
    <row r="63" spans="1:17" s="20" customFormat="1" ht="31.2">
      <c r="A63" s="156"/>
      <c r="B63" s="157" t="s">
        <v>101</v>
      </c>
      <c r="C63" s="158" t="s">
        <v>102</v>
      </c>
      <c r="D63" s="117">
        <f t="shared" si="5"/>
        <v>515382</v>
      </c>
      <c r="E63" s="117">
        <f t="shared" si="6"/>
        <v>515382</v>
      </c>
      <c r="F63" s="117">
        <f t="shared" si="3"/>
        <v>504717</v>
      </c>
      <c r="G63" s="117">
        <v>479637</v>
      </c>
      <c r="H63" s="126">
        <v>25080</v>
      </c>
      <c r="I63" s="117">
        <v>10000</v>
      </c>
      <c r="J63" s="126">
        <v>665</v>
      </c>
      <c r="K63" s="73"/>
      <c r="L63" s="76"/>
      <c r="M63" s="181"/>
      <c r="N63" s="293"/>
      <c r="O63" s="323"/>
      <c r="P63" s="19"/>
      <c r="Q63" s="19"/>
    </row>
    <row r="64" spans="1:17" s="20" customFormat="1" ht="18" customHeight="1">
      <c r="A64" s="156"/>
      <c r="B64" s="157" t="s">
        <v>103</v>
      </c>
      <c r="C64" s="158" t="s">
        <v>104</v>
      </c>
      <c r="D64" s="163">
        <f t="shared" si="5"/>
        <v>416698</v>
      </c>
      <c r="E64" s="163">
        <f t="shared" si="6"/>
        <v>416698</v>
      </c>
      <c r="F64" s="163">
        <f t="shared" si="3"/>
        <v>416698</v>
      </c>
      <c r="G64" s="177">
        <v>416698</v>
      </c>
      <c r="H64" s="176"/>
      <c r="I64" s="177"/>
      <c r="J64" s="75"/>
      <c r="K64" s="73"/>
      <c r="L64" s="76"/>
      <c r="M64" s="81"/>
      <c r="N64" s="301"/>
      <c r="O64" s="324"/>
      <c r="P64" s="21"/>
      <c r="Q64" s="21"/>
    </row>
    <row r="65" spans="1:17" s="20" customFormat="1" ht="20.25" customHeight="1">
      <c r="A65" s="156"/>
      <c r="B65" s="157" t="s">
        <v>105</v>
      </c>
      <c r="C65" s="158" t="s">
        <v>106</v>
      </c>
      <c r="D65" s="163">
        <f t="shared" si="5"/>
        <v>115925</v>
      </c>
      <c r="E65" s="163">
        <f t="shared" si="6"/>
        <v>115925</v>
      </c>
      <c r="F65" s="163">
        <f>IF((G65+H65)&gt;0,(G65+H65)," ")</f>
        <v>115925</v>
      </c>
      <c r="G65" s="177">
        <v>3000</v>
      </c>
      <c r="H65" s="176">
        <v>112925</v>
      </c>
      <c r="I65" s="177"/>
      <c r="J65" s="75"/>
      <c r="K65" s="73"/>
      <c r="L65" s="76"/>
      <c r="M65" s="81"/>
      <c r="N65" s="301"/>
      <c r="O65" s="323"/>
      <c r="P65" s="19"/>
      <c r="Q65" s="19"/>
    </row>
    <row r="66" spans="1:17" s="20" customFormat="1" ht="18.75" customHeight="1">
      <c r="A66" s="156"/>
      <c r="B66" s="157" t="s">
        <v>107</v>
      </c>
      <c r="C66" s="158" t="s">
        <v>108</v>
      </c>
      <c r="D66" s="163">
        <f t="shared" si="5"/>
        <v>228841</v>
      </c>
      <c r="E66" s="163">
        <f t="shared" si="6"/>
        <v>228841</v>
      </c>
      <c r="F66" s="163">
        <f t="shared" si="3"/>
        <v>228841</v>
      </c>
      <c r="G66" s="177">
        <v>117625</v>
      </c>
      <c r="H66" s="176">
        <v>111216</v>
      </c>
      <c r="I66" s="177"/>
      <c r="J66" s="176"/>
      <c r="K66" s="73"/>
      <c r="L66" s="76"/>
      <c r="M66" s="81"/>
      <c r="N66" s="301"/>
      <c r="O66" s="323"/>
      <c r="P66" s="19"/>
      <c r="Q66" s="19"/>
    </row>
    <row r="67" spans="1:17" s="20" customFormat="1" ht="78.599999999999994" customHeight="1">
      <c r="A67" s="156"/>
      <c r="B67" s="157" t="s">
        <v>180</v>
      </c>
      <c r="C67" s="220" t="s">
        <v>182</v>
      </c>
      <c r="D67" s="117">
        <f t="shared" ref="D67:F68" si="7">E67</f>
        <v>72846</v>
      </c>
      <c r="E67" s="117">
        <f t="shared" si="7"/>
        <v>72846</v>
      </c>
      <c r="F67" s="117">
        <f t="shared" si="7"/>
        <v>72846</v>
      </c>
      <c r="G67" s="117">
        <v>72846</v>
      </c>
      <c r="H67" s="176"/>
      <c r="I67" s="177"/>
      <c r="J67" s="176"/>
      <c r="K67" s="73"/>
      <c r="L67" s="76"/>
      <c r="M67" s="81"/>
      <c r="N67" s="301"/>
      <c r="O67" s="323"/>
      <c r="P67" s="19"/>
      <c r="Q67" s="19"/>
    </row>
    <row r="68" spans="1:17" s="20" customFormat="1" ht="18.75" customHeight="1">
      <c r="A68" s="156"/>
      <c r="B68" s="157" t="s">
        <v>181</v>
      </c>
      <c r="C68" s="158" t="s">
        <v>183</v>
      </c>
      <c r="D68" s="163">
        <f t="shared" si="7"/>
        <v>23004</v>
      </c>
      <c r="E68" s="163">
        <f t="shared" si="7"/>
        <v>23004</v>
      </c>
      <c r="F68" s="163">
        <f t="shared" si="7"/>
        <v>23004</v>
      </c>
      <c r="G68" s="177">
        <v>23004</v>
      </c>
      <c r="H68" s="176"/>
      <c r="I68" s="177"/>
      <c r="J68" s="176"/>
      <c r="K68" s="73"/>
      <c r="L68" s="76"/>
      <c r="M68" s="81"/>
      <c r="N68" s="301"/>
      <c r="O68" s="323"/>
      <c r="P68" s="19"/>
      <c r="Q68" s="19"/>
    </row>
    <row r="69" spans="1:17" s="20" customFormat="1" ht="19.5" customHeight="1" thickBot="1">
      <c r="A69" s="159"/>
      <c r="B69" s="160" t="s">
        <v>109</v>
      </c>
      <c r="C69" s="161" t="s">
        <v>46</v>
      </c>
      <c r="D69" s="150">
        <f t="shared" si="5"/>
        <v>214013</v>
      </c>
      <c r="E69" s="150">
        <f>IF((F69+K69)&gt;0,(F69+K69)," ")</f>
        <v>214013</v>
      </c>
      <c r="F69" s="150">
        <f>IF((G69+H69)&gt;0,(G69+H69)," ")</f>
        <v>214013</v>
      </c>
      <c r="G69" s="167">
        <v>4500</v>
      </c>
      <c r="H69" s="168">
        <v>209513</v>
      </c>
      <c r="I69" s="167" t="s">
        <v>57</v>
      </c>
      <c r="J69" s="77"/>
      <c r="K69" s="151">
        <v>0</v>
      </c>
      <c r="L69" s="70"/>
      <c r="M69" s="86"/>
      <c r="N69" s="302"/>
      <c r="O69" s="319"/>
      <c r="P69" s="21"/>
      <c r="Q69" s="21"/>
    </row>
    <row r="70" spans="1:17" s="13" customFormat="1" ht="22.5" customHeight="1">
      <c r="A70" s="134">
        <v>851</v>
      </c>
      <c r="B70" s="130"/>
      <c r="C70" s="131" t="s">
        <v>110</v>
      </c>
      <c r="D70" s="123">
        <f>IF((E70+M70)&gt;0,(E70+M70)," ")</f>
        <v>2986504</v>
      </c>
      <c r="E70" s="123">
        <f>IF((F70+I70)&gt;0,(F70+I70)," ")</f>
        <v>2136504</v>
      </c>
      <c r="F70" s="123">
        <f t="shared" si="3"/>
        <v>2127099</v>
      </c>
      <c r="G70" s="123">
        <f>SUM(G72:G74)</f>
        <v>2000</v>
      </c>
      <c r="H70" s="123">
        <f>SUM(H72:H74)</f>
        <v>2125099</v>
      </c>
      <c r="I70" s="123">
        <f>SUM(I71:I74)</f>
        <v>9405</v>
      </c>
      <c r="J70" s="63"/>
      <c r="K70" s="63"/>
      <c r="L70" s="68"/>
      <c r="M70" s="221">
        <f>SUM(M71:M74)</f>
        <v>850000</v>
      </c>
      <c r="N70" s="303">
        <f>SUM(N71:N74)</f>
        <v>850000</v>
      </c>
      <c r="O70" s="328">
        <v>50000</v>
      </c>
      <c r="P70" s="17"/>
      <c r="Q70" s="17"/>
    </row>
    <row r="71" spans="1:17" s="13" customFormat="1" ht="19.5" customHeight="1">
      <c r="A71" s="137"/>
      <c r="B71" s="105" t="s">
        <v>173</v>
      </c>
      <c r="C71" s="138" t="s">
        <v>174</v>
      </c>
      <c r="D71" s="142">
        <f>M71</f>
        <v>850000</v>
      </c>
      <c r="E71" s="223"/>
      <c r="F71" s="223"/>
      <c r="G71" s="223"/>
      <c r="H71" s="146"/>
      <c r="I71" s="223"/>
      <c r="J71" s="66"/>
      <c r="K71" s="87"/>
      <c r="L71" s="65"/>
      <c r="M71" s="222">
        <f>N71</f>
        <v>850000</v>
      </c>
      <c r="N71" s="304">
        <v>850000</v>
      </c>
      <c r="O71" s="385">
        <v>50000</v>
      </c>
      <c r="P71" s="17"/>
      <c r="Q71" s="17"/>
    </row>
    <row r="72" spans="1:17" s="20" customFormat="1" ht="19.5" customHeight="1">
      <c r="A72" s="156"/>
      <c r="B72" s="157" t="s">
        <v>111</v>
      </c>
      <c r="C72" s="158" t="s">
        <v>112</v>
      </c>
      <c r="D72" s="163">
        <f>IF((E72+M72)&gt;0,(E72+M72)," ")</f>
        <v>4500</v>
      </c>
      <c r="E72" s="163">
        <f>IF((F72+I72+J72+K72+L72)&gt;0,(F72+I72+J72+K72+L72)," ")</f>
        <v>4500</v>
      </c>
      <c r="F72" s="163">
        <f t="shared" si="3"/>
        <v>4500</v>
      </c>
      <c r="G72" s="177"/>
      <c r="H72" s="176">
        <v>4500</v>
      </c>
      <c r="I72" s="177"/>
      <c r="J72" s="75"/>
      <c r="K72" s="88"/>
      <c r="L72" s="81"/>
      <c r="M72" s="178"/>
      <c r="N72" s="293"/>
      <c r="O72" s="323"/>
      <c r="P72" s="19"/>
      <c r="Q72" s="19"/>
    </row>
    <row r="73" spans="1:17" s="20" customFormat="1" ht="38.25" customHeight="1">
      <c r="A73" s="156"/>
      <c r="B73" s="157" t="s">
        <v>113</v>
      </c>
      <c r="C73" s="158" t="s">
        <v>114</v>
      </c>
      <c r="D73" s="117">
        <f>IF((E73+M73)&gt;0,(E73+M73)," ")</f>
        <v>2093449</v>
      </c>
      <c r="E73" s="117">
        <f>IF((F73+I73+J73+K73+L73)&gt;0,(F73+I73+J73+K73+L73)," ")</f>
        <v>2093449</v>
      </c>
      <c r="F73" s="117">
        <f>IF((H73)&gt;0,(H73)," ")</f>
        <v>2093449</v>
      </c>
      <c r="G73" s="120" t="s">
        <v>57</v>
      </c>
      <c r="H73" s="121">
        <v>2093449</v>
      </c>
      <c r="I73" s="177"/>
      <c r="J73" s="75"/>
      <c r="K73" s="88"/>
      <c r="L73" s="81"/>
      <c r="M73" s="80"/>
      <c r="N73" s="301"/>
      <c r="O73" s="324"/>
      <c r="P73" s="21"/>
      <c r="Q73" s="21"/>
    </row>
    <row r="74" spans="1:17" s="20" customFormat="1" ht="18.75" customHeight="1" thickBot="1">
      <c r="A74" s="159"/>
      <c r="B74" s="160" t="s">
        <v>115</v>
      </c>
      <c r="C74" s="161" t="s">
        <v>46</v>
      </c>
      <c r="D74" s="150">
        <f>IF((E74+M74)&gt;0,(E74+M74)," ")</f>
        <v>38555</v>
      </c>
      <c r="E74" s="150">
        <f>IF((F74+J74+K74+L74+I74)&gt;0,(F74+J74+K74+L74+I74)," ")</f>
        <v>38555</v>
      </c>
      <c r="F74" s="150">
        <f>IF((G74+H74)&gt;0,(G74+H74)," ")</f>
        <v>29150</v>
      </c>
      <c r="G74" s="167">
        <v>2000</v>
      </c>
      <c r="H74" s="168">
        <v>27150</v>
      </c>
      <c r="I74" s="167">
        <v>9405</v>
      </c>
      <c r="J74" s="77"/>
      <c r="K74" s="89"/>
      <c r="L74" s="86"/>
      <c r="M74" s="90"/>
      <c r="N74" s="302"/>
      <c r="O74" s="319"/>
      <c r="P74" s="21"/>
      <c r="Q74" s="21"/>
    </row>
    <row r="75" spans="1:17" s="13" customFormat="1" ht="24.75" customHeight="1">
      <c r="A75" s="134">
        <v>852</v>
      </c>
      <c r="B75" s="130"/>
      <c r="C75" s="131" t="s">
        <v>116</v>
      </c>
      <c r="D75" s="123">
        <f>IF((E75)&gt;0,(E75)," ")</f>
        <v>7743617</v>
      </c>
      <c r="E75" s="123">
        <f>IF((F75+I75+J75+K75+L75)&gt;0,(F75+I75+J75+K75+L75)," ")</f>
        <v>7743617</v>
      </c>
      <c r="F75" s="123">
        <f t="shared" si="3"/>
        <v>5250518</v>
      </c>
      <c r="G75" s="123">
        <f>SUM(G76:G80)</f>
        <v>3883084</v>
      </c>
      <c r="H75" s="123">
        <f>SUM(H76:H80)</f>
        <v>1367434</v>
      </c>
      <c r="I75" s="123">
        <f>SUM(I76:I80)</f>
        <v>393656</v>
      </c>
      <c r="J75" s="123">
        <f>SUM(J76:J80)</f>
        <v>2099443</v>
      </c>
      <c r="K75" s="125"/>
      <c r="L75" s="82"/>
      <c r="M75" s="83" t="s">
        <v>57</v>
      </c>
      <c r="N75" s="305" t="s">
        <v>57</v>
      </c>
      <c r="O75" s="312"/>
      <c r="P75" s="17"/>
      <c r="Q75" s="17"/>
    </row>
    <row r="76" spans="1:17" s="20" customFormat="1" ht="19.5" customHeight="1">
      <c r="A76" s="169"/>
      <c r="B76" s="170" t="s">
        <v>117</v>
      </c>
      <c r="C76" s="171" t="s">
        <v>118</v>
      </c>
      <c r="D76" s="236">
        <f>IF((E76+M76)&gt;0,(E76+M76)," ")</f>
        <v>1636299</v>
      </c>
      <c r="E76" s="174">
        <f t="shared" ref="E76:E83" si="8">IF((F76+I76+J76+K76+L76)&gt;0,(F76+I76+J76+K76+L76)," ")</f>
        <v>1636299</v>
      </c>
      <c r="F76" s="236">
        <f t="shared" si="3"/>
        <v>1422900</v>
      </c>
      <c r="G76" s="175">
        <v>969005</v>
      </c>
      <c r="H76" s="235">
        <v>453895</v>
      </c>
      <c r="I76" s="175">
        <v>163115</v>
      </c>
      <c r="J76" s="235">
        <v>50284</v>
      </c>
      <c r="K76" s="78"/>
      <c r="L76" s="80"/>
      <c r="M76" s="79"/>
      <c r="N76" s="306"/>
      <c r="O76" s="313"/>
      <c r="P76" s="19"/>
      <c r="Q76" s="19"/>
    </row>
    <row r="77" spans="1:17" s="20" customFormat="1" ht="18" customHeight="1">
      <c r="A77" s="169"/>
      <c r="B77" s="172" t="s">
        <v>119</v>
      </c>
      <c r="C77" s="158" t="s">
        <v>120</v>
      </c>
      <c r="D77" s="173">
        <f>IF((E77)&gt;0,(E77)," ")</f>
        <v>2274755</v>
      </c>
      <c r="E77" s="163">
        <f t="shared" si="8"/>
        <v>2274755</v>
      </c>
      <c r="F77" s="173">
        <f t="shared" si="3"/>
        <v>2272193</v>
      </c>
      <c r="G77" s="177">
        <v>1560385</v>
      </c>
      <c r="H77" s="176">
        <v>711808</v>
      </c>
      <c r="I77" s="177"/>
      <c r="J77" s="176">
        <v>2562</v>
      </c>
      <c r="K77" s="163"/>
      <c r="L77" s="80"/>
      <c r="M77" s="81" t="s">
        <v>57</v>
      </c>
      <c r="N77" s="80" t="s">
        <v>57</v>
      </c>
      <c r="O77" s="323"/>
      <c r="P77" s="19"/>
      <c r="Q77" s="19"/>
    </row>
    <row r="78" spans="1:17" s="20" customFormat="1" ht="18" customHeight="1">
      <c r="A78" s="169"/>
      <c r="B78" s="172" t="s">
        <v>121</v>
      </c>
      <c r="C78" s="158" t="s">
        <v>122</v>
      </c>
      <c r="D78" s="173">
        <f t="shared" ref="D78:D84" si="9">IF((E78+M78)&gt;0,(E78+M78)," ")</f>
        <v>2974073</v>
      </c>
      <c r="E78" s="163">
        <f t="shared" si="8"/>
        <v>2974073</v>
      </c>
      <c r="F78" s="173">
        <f t="shared" si="3"/>
        <v>699385</v>
      </c>
      <c r="G78" s="177">
        <v>669550</v>
      </c>
      <c r="H78" s="176">
        <v>29835</v>
      </c>
      <c r="I78" s="177">
        <v>230541</v>
      </c>
      <c r="J78" s="176">
        <v>2044147</v>
      </c>
      <c r="K78" s="163"/>
      <c r="L78" s="80"/>
      <c r="M78" s="81"/>
      <c r="N78" s="80"/>
      <c r="O78" s="324"/>
      <c r="P78" s="21"/>
      <c r="Q78" s="21"/>
    </row>
    <row r="79" spans="1:17" s="20" customFormat="1" ht="18.75" customHeight="1">
      <c r="A79" s="169"/>
      <c r="B79" s="172" t="s">
        <v>123</v>
      </c>
      <c r="C79" s="158" t="s">
        <v>124</v>
      </c>
      <c r="D79" s="173">
        <f t="shared" si="9"/>
        <v>755112</v>
      </c>
      <c r="E79" s="163">
        <f t="shared" si="8"/>
        <v>755112</v>
      </c>
      <c r="F79" s="173">
        <f t="shared" si="3"/>
        <v>752712</v>
      </c>
      <c r="G79" s="177">
        <v>618132</v>
      </c>
      <c r="H79" s="176">
        <v>134580</v>
      </c>
      <c r="I79" s="177"/>
      <c r="J79" s="176">
        <v>2400</v>
      </c>
      <c r="K79" s="163"/>
      <c r="L79" s="80"/>
      <c r="M79" s="81"/>
      <c r="N79" s="80"/>
      <c r="O79" s="323"/>
      <c r="P79" s="19"/>
      <c r="Q79" s="19"/>
    </row>
    <row r="80" spans="1:17" s="20" customFormat="1" ht="31.8" thickBot="1">
      <c r="A80" s="326"/>
      <c r="B80" s="327" t="s">
        <v>125</v>
      </c>
      <c r="C80" s="161" t="s">
        <v>126</v>
      </c>
      <c r="D80" s="229">
        <f t="shared" si="9"/>
        <v>103378</v>
      </c>
      <c r="E80" s="150">
        <f t="shared" si="8"/>
        <v>103378</v>
      </c>
      <c r="F80" s="229">
        <f t="shared" si="3"/>
        <v>103328</v>
      </c>
      <c r="G80" s="167">
        <v>66012</v>
      </c>
      <c r="H80" s="168">
        <v>37316</v>
      </c>
      <c r="I80" s="167"/>
      <c r="J80" s="168">
        <v>50</v>
      </c>
      <c r="K80" s="69"/>
      <c r="L80" s="90"/>
      <c r="M80" s="86"/>
      <c r="N80" s="90"/>
      <c r="O80" s="315"/>
      <c r="P80" s="19"/>
      <c r="Q80" s="19"/>
    </row>
    <row r="81" spans="1:17" s="13" customFormat="1" ht="26.25" customHeight="1">
      <c r="A81" s="184">
        <v>853</v>
      </c>
      <c r="B81" s="185"/>
      <c r="C81" s="131" t="s">
        <v>127</v>
      </c>
      <c r="D81" s="230">
        <f t="shared" si="9"/>
        <v>3505517.55</v>
      </c>
      <c r="E81" s="232">
        <f t="shared" si="8"/>
        <v>3465517.55</v>
      </c>
      <c r="F81" s="141">
        <f>IF((G81+H81)&gt;0,(G81+H81)," ")</f>
        <v>2287584</v>
      </c>
      <c r="G81" s="123">
        <f>SUM(G82:G84)</f>
        <v>2100963</v>
      </c>
      <c r="H81" s="141">
        <f>SUM(H82:H84)</f>
        <v>186621</v>
      </c>
      <c r="I81" s="123">
        <f>SUM(I82:I85)</f>
        <v>352284</v>
      </c>
      <c r="J81" s="141">
        <f>SUM(J82:J84)</f>
        <v>3630</v>
      </c>
      <c r="K81" s="232">
        <f>SUM(K82:K85)</f>
        <v>822019.55</v>
      </c>
      <c r="L81" s="193"/>
      <c r="M81" s="123">
        <f>N81</f>
        <v>40000</v>
      </c>
      <c r="N81" s="141">
        <f>SUM(N82:N84)</f>
        <v>40000</v>
      </c>
      <c r="O81" s="312"/>
      <c r="P81" s="17"/>
      <c r="Q81" s="17"/>
    </row>
    <row r="82" spans="1:17" s="20" customFormat="1" ht="19.5" customHeight="1">
      <c r="A82" s="169"/>
      <c r="B82" s="224" t="s">
        <v>128</v>
      </c>
      <c r="C82" s="158" t="s">
        <v>129</v>
      </c>
      <c r="D82" s="236">
        <f t="shared" si="9"/>
        <v>321854</v>
      </c>
      <c r="E82" s="163">
        <f t="shared" si="8"/>
        <v>321854</v>
      </c>
      <c r="F82" s="236"/>
      <c r="G82" s="177"/>
      <c r="H82" s="235"/>
      <c r="I82" s="177">
        <v>321854</v>
      </c>
      <c r="J82" s="235"/>
      <c r="K82" s="234"/>
      <c r="L82" s="204"/>
      <c r="M82" s="180"/>
      <c r="N82" s="204"/>
      <c r="O82" s="313"/>
      <c r="P82" s="19"/>
      <c r="Q82" s="19"/>
    </row>
    <row r="83" spans="1:17" s="20" customFormat="1" ht="18" customHeight="1">
      <c r="A83" s="169"/>
      <c r="B83" s="225" t="s">
        <v>130</v>
      </c>
      <c r="C83" s="158" t="s">
        <v>131</v>
      </c>
      <c r="D83" s="173">
        <f t="shared" si="9"/>
        <v>259814</v>
      </c>
      <c r="E83" s="163">
        <f t="shared" si="8"/>
        <v>259814</v>
      </c>
      <c r="F83" s="173">
        <f>IF((G83+H83)&gt;0,(G83+H83)," ")</f>
        <v>259414</v>
      </c>
      <c r="G83" s="177">
        <v>222657</v>
      </c>
      <c r="H83" s="176">
        <v>36757</v>
      </c>
      <c r="I83" s="177"/>
      <c r="J83" s="176">
        <v>400</v>
      </c>
      <c r="K83" s="234"/>
      <c r="L83" s="178"/>
      <c r="M83" s="181"/>
      <c r="N83" s="178"/>
      <c r="O83" s="323"/>
      <c r="P83" s="19"/>
      <c r="Q83" s="19"/>
    </row>
    <row r="84" spans="1:17" s="20" customFormat="1" ht="20.25" customHeight="1">
      <c r="A84" s="226"/>
      <c r="B84" s="225" t="s">
        <v>132</v>
      </c>
      <c r="C84" s="158" t="s">
        <v>133</v>
      </c>
      <c r="D84" s="173">
        <f t="shared" si="9"/>
        <v>2071400</v>
      </c>
      <c r="E84" s="163">
        <f>IF((F84+I84+J84+K84+L84)&gt;0,(F84+I84+J84+K84+L84)," ")</f>
        <v>2031400</v>
      </c>
      <c r="F84" s="173">
        <f>IF((G84+H84)&gt;0,(G84+H84)," ")</f>
        <v>2028170</v>
      </c>
      <c r="G84" s="177">
        <v>1878306</v>
      </c>
      <c r="H84" s="176">
        <v>149864</v>
      </c>
      <c r="I84" s="177"/>
      <c r="J84" s="176">
        <v>3230</v>
      </c>
      <c r="K84" s="238">
        <v>0</v>
      </c>
      <c r="L84" s="173"/>
      <c r="M84" s="163">
        <f>N84</f>
        <v>40000</v>
      </c>
      <c r="N84" s="173">
        <v>40000</v>
      </c>
      <c r="O84" s="323"/>
      <c r="P84" s="19"/>
      <c r="Q84" s="19"/>
    </row>
    <row r="85" spans="1:17" s="20" customFormat="1" ht="20.25" customHeight="1" thickBot="1">
      <c r="A85" s="227"/>
      <c r="B85" s="228" t="s">
        <v>184</v>
      </c>
      <c r="C85" s="161" t="s">
        <v>46</v>
      </c>
      <c r="D85" s="231">
        <f>E85</f>
        <v>852449.55</v>
      </c>
      <c r="E85" s="233">
        <f>K85+I85</f>
        <v>852449.55</v>
      </c>
      <c r="F85" s="229"/>
      <c r="G85" s="167"/>
      <c r="H85" s="168"/>
      <c r="I85" s="167">
        <v>30430</v>
      </c>
      <c r="J85" s="168"/>
      <c r="K85" s="233">
        <v>822019.55</v>
      </c>
      <c r="L85" s="229"/>
      <c r="M85" s="150"/>
      <c r="N85" s="229"/>
      <c r="O85" s="315"/>
      <c r="P85" s="19"/>
      <c r="Q85" s="19"/>
    </row>
    <row r="86" spans="1:17" s="20" customFormat="1" ht="14.4" thickBot="1">
      <c r="A86" s="95">
        <v>1</v>
      </c>
      <c r="B86" s="96" t="s">
        <v>37</v>
      </c>
      <c r="C86" s="97">
        <v>3</v>
      </c>
      <c r="D86" s="98">
        <v>4</v>
      </c>
      <c r="E86" s="99">
        <v>5</v>
      </c>
      <c r="F86" s="237">
        <v>6</v>
      </c>
      <c r="G86" s="98">
        <v>7</v>
      </c>
      <c r="H86" s="99">
        <v>8</v>
      </c>
      <c r="I86" s="54">
        <v>9</v>
      </c>
      <c r="J86" s="53">
        <v>10</v>
      </c>
      <c r="K86" s="54">
        <v>11</v>
      </c>
      <c r="L86" s="53">
        <v>13</v>
      </c>
      <c r="M86" s="54">
        <v>14</v>
      </c>
      <c r="N86" s="53">
        <v>15</v>
      </c>
      <c r="O86" s="325">
        <v>16</v>
      </c>
      <c r="P86" s="19"/>
      <c r="Q86" s="19"/>
    </row>
    <row r="87" spans="1:17" s="13" customFormat="1" ht="24" customHeight="1">
      <c r="A87" s="320">
        <v>854</v>
      </c>
      <c r="B87" s="321"/>
      <c r="C87" s="322" t="s">
        <v>134</v>
      </c>
      <c r="D87" s="123">
        <f>IF((E87+M87)&gt;0,(E87+M87)," ")</f>
        <v>10499067</v>
      </c>
      <c r="E87" s="141">
        <f t="shared" ref="E87:E93" si="10">IF((F87+I87+J87+K87+L87)&gt;0,(F87+I87+J87+K87+L87)," ")</f>
        <v>10499067</v>
      </c>
      <c r="F87" s="125">
        <f t="shared" ref="F87:F92" si="11">IF((G87+H87)&gt;0,(G87+H87)," ")</f>
        <v>9829683</v>
      </c>
      <c r="G87" s="123">
        <f>SUM(G88:G98)</f>
        <v>7143489</v>
      </c>
      <c r="H87" s="141">
        <f>SUM(H88:H98)</f>
        <v>2686194</v>
      </c>
      <c r="I87" s="123">
        <f>SUM(I89:I98)</f>
        <v>426722</v>
      </c>
      <c r="J87" s="141">
        <f>J88+J89+J90+J91+J92+J93+J95+J96+J97+J98</f>
        <v>242662</v>
      </c>
      <c r="K87" s="123"/>
      <c r="L87" s="64"/>
      <c r="M87" s="257">
        <f>N87</f>
        <v>0</v>
      </c>
      <c r="N87" s="260">
        <f>SUM(N88:N98)</f>
        <v>0</v>
      </c>
      <c r="O87" s="312"/>
      <c r="P87" s="17"/>
      <c r="Q87" s="17"/>
    </row>
    <row r="88" spans="1:17" s="20" customFormat="1" ht="18" customHeight="1">
      <c r="A88" s="198"/>
      <c r="B88" s="157" t="s">
        <v>135</v>
      </c>
      <c r="C88" s="158" t="s">
        <v>136</v>
      </c>
      <c r="D88" s="163">
        <f>IF((E88+M88)&gt;0,(E88+M88)," ")</f>
        <v>264337</v>
      </c>
      <c r="E88" s="163">
        <f t="shared" si="10"/>
        <v>264337</v>
      </c>
      <c r="F88" s="163">
        <f t="shared" si="11"/>
        <v>263944</v>
      </c>
      <c r="G88" s="177">
        <v>248877</v>
      </c>
      <c r="H88" s="176">
        <v>15067</v>
      </c>
      <c r="I88" s="177"/>
      <c r="J88" s="176">
        <v>393</v>
      </c>
      <c r="K88" s="163"/>
      <c r="L88" s="76"/>
      <c r="M88" s="163"/>
      <c r="N88" s="295"/>
      <c r="O88" s="313"/>
      <c r="P88" s="19"/>
      <c r="Q88" s="19"/>
    </row>
    <row r="89" spans="1:17" s="20" customFormat="1" ht="18" customHeight="1">
      <c r="A89" s="198"/>
      <c r="B89" s="157" t="s">
        <v>137</v>
      </c>
      <c r="C89" s="158" t="s">
        <v>138</v>
      </c>
      <c r="D89" s="163">
        <f>IF((E89+M89)&gt;0,(E89+M89)," ")</f>
        <v>1256417</v>
      </c>
      <c r="E89" s="163">
        <f t="shared" si="10"/>
        <v>1256417</v>
      </c>
      <c r="F89" s="163">
        <f t="shared" si="11"/>
        <v>1254939</v>
      </c>
      <c r="G89" s="177">
        <v>852437</v>
      </c>
      <c r="H89" s="176">
        <v>402502</v>
      </c>
      <c r="I89" s="177"/>
      <c r="J89" s="176">
        <v>1478</v>
      </c>
      <c r="K89" s="163"/>
      <c r="L89" s="76"/>
      <c r="M89" s="163"/>
      <c r="N89" s="295"/>
      <c r="O89" s="323"/>
      <c r="P89" s="19"/>
      <c r="Q89" s="19"/>
    </row>
    <row r="90" spans="1:17" s="20" customFormat="1" ht="33" customHeight="1">
      <c r="A90" s="198"/>
      <c r="B90" s="157" t="s">
        <v>139</v>
      </c>
      <c r="C90" s="158" t="s">
        <v>163</v>
      </c>
      <c r="D90" s="163">
        <f>IF((E90+M90)&gt;0,(E90+M90)," ")</f>
        <v>1008982</v>
      </c>
      <c r="E90" s="163">
        <f t="shared" si="10"/>
        <v>1008982</v>
      </c>
      <c r="F90" s="163">
        <f t="shared" si="11"/>
        <v>1007589</v>
      </c>
      <c r="G90" s="177">
        <v>878768</v>
      </c>
      <c r="H90" s="176">
        <v>128821</v>
      </c>
      <c r="I90" s="183">
        <v>0</v>
      </c>
      <c r="J90" s="176">
        <v>1393</v>
      </c>
      <c r="K90" s="73"/>
      <c r="L90" s="76"/>
      <c r="M90" s="182">
        <f>N90</f>
        <v>0</v>
      </c>
      <c r="N90" s="307">
        <v>0</v>
      </c>
      <c r="O90" s="324"/>
      <c r="P90" s="21"/>
      <c r="Q90" s="21"/>
    </row>
    <row r="91" spans="1:17" s="20" customFormat="1" ht="18.75" customHeight="1">
      <c r="A91" s="198"/>
      <c r="B91" s="157" t="s">
        <v>140</v>
      </c>
      <c r="C91" s="158" t="s">
        <v>141</v>
      </c>
      <c r="D91" s="163">
        <f>IF((E91+M91)&gt;0,(E91+M91)," ")</f>
        <v>278647</v>
      </c>
      <c r="E91" s="163">
        <f t="shared" si="10"/>
        <v>278647</v>
      </c>
      <c r="F91" s="163">
        <f t="shared" si="11"/>
        <v>278328</v>
      </c>
      <c r="G91" s="177">
        <v>244208</v>
      </c>
      <c r="H91" s="176">
        <v>34120</v>
      </c>
      <c r="I91" s="177"/>
      <c r="J91" s="176">
        <v>319</v>
      </c>
      <c r="K91" s="73"/>
      <c r="L91" s="76"/>
      <c r="M91" s="73"/>
      <c r="N91" s="88"/>
      <c r="O91" s="323"/>
      <c r="P91" s="19"/>
      <c r="Q91" s="19"/>
    </row>
    <row r="92" spans="1:17" s="20" customFormat="1" ht="18" customHeight="1">
      <c r="A92" s="198"/>
      <c r="B92" s="157" t="s">
        <v>142</v>
      </c>
      <c r="C92" s="158" t="s">
        <v>143</v>
      </c>
      <c r="D92" s="163">
        <f>IF((E92)&gt;0,(E92)," ")</f>
        <v>1311602</v>
      </c>
      <c r="E92" s="163">
        <f t="shared" si="10"/>
        <v>1311602</v>
      </c>
      <c r="F92" s="163">
        <f t="shared" si="11"/>
        <v>1309934</v>
      </c>
      <c r="G92" s="177">
        <v>776821</v>
      </c>
      <c r="H92" s="176">
        <v>533113</v>
      </c>
      <c r="I92" s="177"/>
      <c r="J92" s="176">
        <v>1668</v>
      </c>
      <c r="K92" s="73"/>
      <c r="L92" s="76"/>
      <c r="M92" s="73" t="s">
        <v>57</v>
      </c>
      <c r="N92" s="88" t="s">
        <v>57</v>
      </c>
      <c r="O92" s="323"/>
      <c r="P92" s="19"/>
      <c r="Q92" s="19"/>
    </row>
    <row r="93" spans="1:17" s="20" customFormat="1" ht="18" customHeight="1">
      <c r="A93" s="198"/>
      <c r="B93" s="157" t="s">
        <v>144</v>
      </c>
      <c r="C93" s="158" t="s">
        <v>145</v>
      </c>
      <c r="D93" s="163">
        <f>IF((E93+M93)&gt;0,(E93+M93)," ")</f>
        <v>20000</v>
      </c>
      <c r="E93" s="163">
        <f t="shared" si="10"/>
        <v>20000</v>
      </c>
      <c r="F93" s="163"/>
      <c r="G93" s="177"/>
      <c r="H93" s="176"/>
      <c r="I93" s="177"/>
      <c r="J93" s="176">
        <v>20000</v>
      </c>
      <c r="K93" s="73"/>
      <c r="L93" s="76"/>
      <c r="M93" s="73"/>
      <c r="N93" s="88"/>
      <c r="O93" s="324"/>
      <c r="P93" s="21"/>
      <c r="Q93" s="21"/>
    </row>
    <row r="94" spans="1:17" s="20" customFormat="1" ht="18" customHeight="1">
      <c r="A94" s="198"/>
      <c r="B94" s="157" t="s">
        <v>146</v>
      </c>
      <c r="C94" s="158" t="s">
        <v>147</v>
      </c>
      <c r="D94" s="163">
        <f>E94</f>
        <v>426722</v>
      </c>
      <c r="E94" s="163">
        <f>I94</f>
        <v>426722</v>
      </c>
      <c r="F94" s="163"/>
      <c r="G94" s="177"/>
      <c r="H94" s="176"/>
      <c r="I94" s="177">
        <v>426722</v>
      </c>
      <c r="J94" s="176"/>
      <c r="K94" s="73"/>
      <c r="L94" s="76"/>
      <c r="M94" s="73"/>
      <c r="N94" s="88"/>
      <c r="O94" s="324"/>
      <c r="P94" s="21"/>
      <c r="Q94" s="21"/>
    </row>
    <row r="95" spans="1:17" s="20" customFormat="1" ht="18.75" customHeight="1">
      <c r="A95" s="198"/>
      <c r="B95" s="157" t="s">
        <v>148</v>
      </c>
      <c r="C95" s="158" t="s">
        <v>149</v>
      </c>
      <c r="D95" s="163">
        <f>IF((E95+M95)&gt;0,(E95+M95)," ")</f>
        <v>3758011</v>
      </c>
      <c r="E95" s="163">
        <f>IF((F95+I95+J95+K95+L95)&gt;0,(F95+I95+J95+K95+L95)," ")</f>
        <v>3758011</v>
      </c>
      <c r="F95" s="163">
        <f>IF((G95+H95)&gt;0,(G95+H95)," ")</f>
        <v>3616864</v>
      </c>
      <c r="G95" s="177">
        <v>2814591</v>
      </c>
      <c r="H95" s="176">
        <v>802273</v>
      </c>
      <c r="I95" s="177"/>
      <c r="J95" s="176">
        <v>141147</v>
      </c>
      <c r="K95" s="73"/>
      <c r="L95" s="76"/>
      <c r="M95" s="73"/>
      <c r="N95" s="88"/>
      <c r="O95" s="324"/>
      <c r="P95" s="21"/>
      <c r="Q95" s="21"/>
    </row>
    <row r="96" spans="1:17" s="20" customFormat="1" ht="17.25" customHeight="1">
      <c r="A96" s="198"/>
      <c r="B96" s="157" t="s">
        <v>150</v>
      </c>
      <c r="C96" s="158" t="s">
        <v>151</v>
      </c>
      <c r="D96" s="163">
        <f>IF((E96+M96)&gt;0,(E96+M96)," ")</f>
        <v>2080513</v>
      </c>
      <c r="E96" s="163">
        <f>IF((F96+I96+J96+K96+L96)&gt;0,(F96+I96+J96+K96+L96)," ")</f>
        <v>2080513</v>
      </c>
      <c r="F96" s="163">
        <f>IF((G96+H96)&gt;0,(G96+H96)," ")</f>
        <v>2004249</v>
      </c>
      <c r="G96" s="177">
        <v>1327787</v>
      </c>
      <c r="H96" s="176">
        <v>676462</v>
      </c>
      <c r="I96" s="177"/>
      <c r="J96" s="176">
        <v>76264</v>
      </c>
      <c r="K96" s="73"/>
      <c r="L96" s="76"/>
      <c r="M96" s="73"/>
      <c r="N96" s="88"/>
      <c r="O96" s="324"/>
      <c r="P96" s="21"/>
      <c r="Q96" s="21"/>
    </row>
    <row r="97" spans="1:17" s="20" customFormat="1" ht="17.25" customHeight="1">
      <c r="A97" s="198"/>
      <c r="B97" s="157" t="s">
        <v>152</v>
      </c>
      <c r="C97" s="158" t="s">
        <v>106</v>
      </c>
      <c r="D97" s="163">
        <f>IF((E97+M97)&gt;0,(E97+M97)," ")</f>
        <v>39497</v>
      </c>
      <c r="E97" s="163">
        <f>IF((F97+I97+J97+K97+L97)&gt;0,(F97+I97+J97+K97+L97)," ")</f>
        <v>39497</v>
      </c>
      <c r="F97" s="163">
        <f>IF((G97+H97)&gt;0,(G97+H97)," ")</f>
        <v>39497</v>
      </c>
      <c r="G97" s="177"/>
      <c r="H97" s="176">
        <v>39497</v>
      </c>
      <c r="I97" s="74"/>
      <c r="J97" s="75"/>
      <c r="K97" s="73"/>
      <c r="L97" s="76"/>
      <c r="M97" s="73"/>
      <c r="N97" s="88"/>
      <c r="O97" s="324"/>
      <c r="P97" s="21"/>
      <c r="Q97" s="21"/>
    </row>
    <row r="98" spans="1:17" s="20" customFormat="1" ht="18.75" customHeight="1" thickBot="1">
      <c r="A98" s="201"/>
      <c r="B98" s="160" t="s">
        <v>153</v>
      </c>
      <c r="C98" s="161" t="s">
        <v>46</v>
      </c>
      <c r="D98" s="150">
        <f>IF((E98+M98)&gt;0,(E98+M98)," ")</f>
        <v>54339</v>
      </c>
      <c r="E98" s="150">
        <f>IF((F98+I98+J98+K98+L98)&gt;0,(F98+I98+J98+K98+L98)," ")</f>
        <v>54339</v>
      </c>
      <c r="F98" s="150">
        <f>IF((G98+H98)&gt;0,(G98+H98)," ")</f>
        <v>54339</v>
      </c>
      <c r="G98" s="167"/>
      <c r="H98" s="168">
        <v>54339</v>
      </c>
      <c r="I98" s="167"/>
      <c r="J98" s="77"/>
      <c r="K98" s="69"/>
      <c r="L98" s="70"/>
      <c r="M98" s="69"/>
      <c r="N98" s="89"/>
      <c r="O98" s="319"/>
      <c r="P98" s="21"/>
      <c r="Q98" s="21"/>
    </row>
    <row r="99" spans="1:17" s="20" customFormat="1" ht="23.25" customHeight="1">
      <c r="A99" s="134">
        <v>900</v>
      </c>
      <c r="B99" s="239"/>
      <c r="C99" s="240" t="s">
        <v>154</v>
      </c>
      <c r="D99" s="123">
        <f>SUM(D100:D101)</f>
        <v>154786</v>
      </c>
      <c r="E99" s="123">
        <f>SUM(E100:E101)</f>
        <v>150986</v>
      </c>
      <c r="F99" s="123">
        <f>H99</f>
        <v>107986</v>
      </c>
      <c r="G99" s="244"/>
      <c r="H99" s="245">
        <f>SUM(H101:H101)</f>
        <v>107986</v>
      </c>
      <c r="I99" s="246">
        <f>SUM(I100:I101)</f>
        <v>43000</v>
      </c>
      <c r="J99" s="252"/>
      <c r="K99" s="91"/>
      <c r="L99" s="92"/>
      <c r="M99" s="251">
        <f>N99</f>
        <v>3800</v>
      </c>
      <c r="N99" s="308">
        <f>SUM(N100:N101)</f>
        <v>3800</v>
      </c>
      <c r="O99" s="316"/>
      <c r="P99" s="21"/>
      <c r="Q99" s="21"/>
    </row>
    <row r="100" spans="1:17" s="20" customFormat="1" ht="19.5" customHeight="1">
      <c r="A100" s="241"/>
      <c r="B100" s="242" t="s">
        <v>175</v>
      </c>
      <c r="C100" s="243" t="s">
        <v>176</v>
      </c>
      <c r="D100" s="247">
        <f>E100</f>
        <v>40000</v>
      </c>
      <c r="E100" s="247">
        <f>I100</f>
        <v>40000</v>
      </c>
      <c r="F100" s="248"/>
      <c r="G100" s="249"/>
      <c r="H100" s="250"/>
      <c r="I100" s="249">
        <v>40000</v>
      </c>
      <c r="J100" s="253"/>
      <c r="K100" s="93"/>
      <c r="L100" s="94"/>
      <c r="M100" s="248"/>
      <c r="N100" s="309"/>
      <c r="O100" s="317"/>
      <c r="P100" s="21"/>
      <c r="Q100" s="21"/>
    </row>
    <row r="101" spans="1:17" s="20" customFormat="1" ht="21" customHeight="1" thickBot="1">
      <c r="A101" s="159"/>
      <c r="B101" s="160" t="s">
        <v>155</v>
      </c>
      <c r="C101" s="161" t="s">
        <v>46</v>
      </c>
      <c r="D101" s="150">
        <f>E101+M101</f>
        <v>114786</v>
      </c>
      <c r="E101" s="150">
        <f>F101+I101</f>
        <v>110986</v>
      </c>
      <c r="F101" s="150">
        <f>H101</f>
        <v>107986</v>
      </c>
      <c r="G101" s="167"/>
      <c r="H101" s="168">
        <v>107986</v>
      </c>
      <c r="I101" s="167">
        <v>3000</v>
      </c>
      <c r="J101" s="168"/>
      <c r="K101" s="69"/>
      <c r="L101" s="70"/>
      <c r="M101" s="150">
        <f>N101</f>
        <v>3800</v>
      </c>
      <c r="N101" s="318">
        <v>3800</v>
      </c>
      <c r="O101" s="319"/>
      <c r="P101" s="21"/>
      <c r="Q101" s="21"/>
    </row>
    <row r="102" spans="1:17" s="13" customFormat="1" ht="24" customHeight="1">
      <c r="A102" s="134">
        <v>921</v>
      </c>
      <c r="B102" s="130"/>
      <c r="C102" s="131" t="s">
        <v>156</v>
      </c>
      <c r="D102" s="123">
        <f>IF((E102+M102)&gt;0,(E102+M102)," ")</f>
        <v>460400</v>
      </c>
      <c r="E102" s="123">
        <f>IF((F102+I102+J102+K102+L102)&gt;0,(F102+I102+J102+K102+L102)," ")</f>
        <v>460400</v>
      </c>
      <c r="F102" s="123">
        <f>IF((H102+G102)&gt;0,(H102+G102)," ")</f>
        <v>36900</v>
      </c>
      <c r="G102" s="123">
        <f>SUM(G104:G106)</f>
        <v>4000</v>
      </c>
      <c r="H102" s="123">
        <f>SUM(H104:H106)</f>
        <v>32900</v>
      </c>
      <c r="I102" s="123">
        <f>SUM(I103:I106)</f>
        <v>423500</v>
      </c>
      <c r="J102" s="63"/>
      <c r="K102" s="63"/>
      <c r="L102" s="68"/>
      <c r="M102" s="63"/>
      <c r="N102" s="288"/>
      <c r="O102" s="405"/>
      <c r="P102" s="17"/>
      <c r="Q102" s="17"/>
    </row>
    <row r="103" spans="1:17" s="13" customFormat="1" ht="24" customHeight="1">
      <c r="A103" s="137"/>
      <c r="B103" s="105" t="s">
        <v>196</v>
      </c>
      <c r="C103" s="138" t="s">
        <v>197</v>
      </c>
      <c r="D103" s="142">
        <f>E103</f>
        <v>11500</v>
      </c>
      <c r="E103" s="142">
        <f>I103</f>
        <v>11500</v>
      </c>
      <c r="F103" s="142"/>
      <c r="G103" s="142"/>
      <c r="H103" s="143"/>
      <c r="I103" s="142">
        <v>11500</v>
      </c>
      <c r="J103" s="66"/>
      <c r="K103" s="65"/>
      <c r="L103" s="66"/>
      <c r="M103" s="400"/>
      <c r="N103" s="65"/>
      <c r="O103" s="406"/>
      <c r="P103" s="17"/>
      <c r="Q103" s="17"/>
    </row>
    <row r="104" spans="1:17" s="20" customFormat="1" ht="20.25" customHeight="1">
      <c r="A104" s="156"/>
      <c r="B104" s="157" t="s">
        <v>157</v>
      </c>
      <c r="C104" s="158" t="s">
        <v>158</v>
      </c>
      <c r="D104" s="163">
        <f>IF((E104+M104)&gt;0,(E104+M104)," ")</f>
        <v>382000</v>
      </c>
      <c r="E104" s="163">
        <f>IF((F104+I104+J104+K104+L104)&gt;0,(F104+I104+J104+K104+L104)," ")</f>
        <v>382000</v>
      </c>
      <c r="F104" s="163"/>
      <c r="G104" s="177"/>
      <c r="H104" s="176"/>
      <c r="I104" s="177">
        <v>382000</v>
      </c>
      <c r="J104" s="75"/>
      <c r="K104" s="73"/>
      <c r="L104" s="76"/>
      <c r="M104" s="73"/>
      <c r="N104" s="73"/>
      <c r="O104" s="323"/>
      <c r="P104" s="19"/>
      <c r="Q104" s="19"/>
    </row>
    <row r="105" spans="1:17" s="20" customFormat="1" ht="20.25" customHeight="1">
      <c r="A105" s="156"/>
      <c r="B105" s="157" t="s">
        <v>203</v>
      </c>
      <c r="C105" s="158" t="s">
        <v>204</v>
      </c>
      <c r="D105" s="163">
        <f>E105</f>
        <v>30000</v>
      </c>
      <c r="E105" s="163">
        <f>I105</f>
        <v>30000</v>
      </c>
      <c r="F105" s="163"/>
      <c r="G105" s="177"/>
      <c r="H105" s="176"/>
      <c r="I105" s="177">
        <v>30000</v>
      </c>
      <c r="J105" s="75"/>
      <c r="K105" s="73"/>
      <c r="L105" s="76"/>
      <c r="M105" s="73"/>
      <c r="N105" s="73"/>
      <c r="O105" s="323"/>
      <c r="P105" s="19"/>
      <c r="Q105" s="19"/>
    </row>
    <row r="106" spans="1:17" s="20" customFormat="1" ht="20.25" customHeight="1" thickBot="1">
      <c r="A106" s="159"/>
      <c r="B106" s="160" t="s">
        <v>159</v>
      </c>
      <c r="C106" s="161" t="s">
        <v>46</v>
      </c>
      <c r="D106" s="150">
        <f>IF((E106+M106)&gt;0,(E106+M106)," ")</f>
        <v>36900</v>
      </c>
      <c r="E106" s="150">
        <f>IF((F106+I106+J106+K106+L106)&gt;0,(F106+I106+J106+K106+L106)," ")</f>
        <v>36900</v>
      </c>
      <c r="F106" s="150">
        <f>IF((H106+G106)&gt;0,(H106+G106)," ")</f>
        <v>36900</v>
      </c>
      <c r="G106" s="167">
        <v>4000</v>
      </c>
      <c r="H106" s="168">
        <v>32900</v>
      </c>
      <c r="I106" s="167"/>
      <c r="J106" s="77"/>
      <c r="K106" s="69"/>
      <c r="L106" s="70"/>
      <c r="M106" s="69"/>
      <c r="N106" s="69"/>
      <c r="O106" s="315"/>
      <c r="P106" s="19"/>
      <c r="Q106" s="19"/>
    </row>
    <row r="107" spans="1:17" s="13" customFormat="1" ht="24" customHeight="1">
      <c r="A107" s="134">
        <v>926</v>
      </c>
      <c r="B107" s="130"/>
      <c r="C107" s="131" t="s">
        <v>160</v>
      </c>
      <c r="D107" s="123">
        <f>IF((E107)&gt;0,(E107)," ")</f>
        <v>132020</v>
      </c>
      <c r="E107" s="123">
        <f>IF((F107+I107)&gt;0,(F107+I107)," ")</f>
        <v>132020</v>
      </c>
      <c r="F107" s="123">
        <f>IF((G107+H107)&gt;0,(G107+H107)," ")</f>
        <v>88600</v>
      </c>
      <c r="G107" s="257">
        <f>G109</f>
        <v>0</v>
      </c>
      <c r="H107" s="123">
        <f>H109</f>
        <v>88600</v>
      </c>
      <c r="I107" s="123">
        <f>SUM(I108:I109)</f>
        <v>43420</v>
      </c>
      <c r="J107" s="123"/>
      <c r="K107" s="63"/>
      <c r="L107" s="68"/>
      <c r="M107" s="63" t="str">
        <f>M109</f>
        <v xml:space="preserve"> </v>
      </c>
      <c r="N107" s="63" t="str">
        <f>N109</f>
        <v xml:space="preserve"> </v>
      </c>
      <c r="O107" s="312"/>
      <c r="P107" s="17"/>
      <c r="Q107" s="17"/>
    </row>
    <row r="108" spans="1:17" s="13" customFormat="1" ht="24" customHeight="1">
      <c r="A108" s="137"/>
      <c r="B108" s="105" t="s">
        <v>198</v>
      </c>
      <c r="C108" s="138" t="s">
        <v>199</v>
      </c>
      <c r="D108" s="142">
        <f>E108</f>
        <v>43420</v>
      </c>
      <c r="E108" s="142">
        <f>I108</f>
        <v>43420</v>
      </c>
      <c r="F108" s="142"/>
      <c r="G108" s="403"/>
      <c r="H108" s="143"/>
      <c r="I108" s="142">
        <v>43420</v>
      </c>
      <c r="J108" s="146"/>
      <c r="K108" s="400"/>
      <c r="L108" s="401"/>
      <c r="M108" s="400"/>
      <c r="N108" s="87"/>
      <c r="O108" s="404"/>
      <c r="P108" s="17"/>
      <c r="Q108" s="17"/>
    </row>
    <row r="109" spans="1:17" s="20" customFormat="1" ht="24.75" customHeight="1" thickBot="1">
      <c r="A109" s="159"/>
      <c r="B109" s="109" t="s">
        <v>161</v>
      </c>
      <c r="C109" s="140" t="s">
        <v>46</v>
      </c>
      <c r="D109" s="152">
        <f>IF((E109)&gt;0,(E109)," ")</f>
        <v>88600</v>
      </c>
      <c r="E109" s="152">
        <f>IF((F109+I109+J109+K109+L109)&gt;0,(F109+I109+J109+K109+L109)," ")</f>
        <v>88600</v>
      </c>
      <c r="F109" s="152">
        <f>IF((G109+H109)&gt;0,(G109+H109)," ")</f>
        <v>88600</v>
      </c>
      <c r="G109" s="314">
        <v>0</v>
      </c>
      <c r="H109" s="274">
        <v>88600</v>
      </c>
      <c r="I109" s="167"/>
      <c r="J109" s="168"/>
      <c r="K109" s="69"/>
      <c r="L109" s="402"/>
      <c r="M109" s="69" t="s">
        <v>57</v>
      </c>
      <c r="N109" s="89" t="s">
        <v>57</v>
      </c>
      <c r="O109" s="315"/>
      <c r="P109" s="19"/>
      <c r="Q109" s="19"/>
    </row>
    <row r="110" spans="1:17" s="24" customFormat="1" ht="14.25" customHeight="1">
      <c r="A110" s="453" t="s">
        <v>162</v>
      </c>
      <c r="B110" s="454"/>
      <c r="C110" s="455"/>
      <c r="D110" s="442">
        <f>IF((E110+M110)&gt;0,(E110+M110),"")</f>
        <v>67264947.959999993</v>
      </c>
      <c r="E110" s="442">
        <f t="shared" ref="E110" si="12">IF((F110+I110+J110+K110+L110)&gt;0,(F110+I110+J110+K110+L110),"")</f>
        <v>63808634.959999993</v>
      </c>
      <c r="F110" s="442">
        <f>IF((G110+H110)&gt;0,(G110+H110),"")</f>
        <v>56810344.409999996</v>
      </c>
      <c r="G110" s="444">
        <f t="shared" ref="G110" si="13">G27+G30+G35+G38+G45+G57+G70+G75+G81+G87+G107+G102+G33+G47</f>
        <v>41599101</v>
      </c>
      <c r="H110" s="442">
        <f t="shared" ref="H110" si="14">H24+H27+H30+H33+H35+H38+H45+H50+H52+H57+H70+H75+H81+H87+H102+H107+H99+H21+H47</f>
        <v>15211243.41</v>
      </c>
      <c r="I110" s="444">
        <f t="shared" ref="I110" si="15">I24+I57+I75+I81+I87+I102+I99+I21+I30+I38+I47+I107+I70</f>
        <v>2397610</v>
      </c>
      <c r="J110" s="444">
        <f>J24+J27++J38+J45+J52+J57+J75+J81+J87+J35</f>
        <v>3328661</v>
      </c>
      <c r="K110" s="442">
        <f>K24+K27+K30+K33+K35+K38+K45+K50+K52+K70+K75+K81+K87+K102+K107+K57</f>
        <v>822019.55</v>
      </c>
      <c r="L110" s="444">
        <f>L24+L27+L30+L33+L35+L38+L45+L50+L52+L57+L70+L75+L81+L87+L102+L107</f>
        <v>450000</v>
      </c>
      <c r="M110" s="444">
        <f t="shared" ref="M110" si="16">N110</f>
        <v>3456313</v>
      </c>
      <c r="N110" s="451">
        <f>N33+N35+N38+N57+N52+N87+N81+N45+N27+N70+N99</f>
        <v>3456313</v>
      </c>
      <c r="O110" s="410">
        <f t="shared" ref="O110" si="17">O70</f>
        <v>50000</v>
      </c>
      <c r="P110" s="23"/>
      <c r="Q110" s="22"/>
    </row>
    <row r="111" spans="1:17" s="24" customFormat="1" ht="18.75" customHeight="1" thickBot="1">
      <c r="A111" s="456"/>
      <c r="B111" s="457"/>
      <c r="C111" s="458"/>
      <c r="D111" s="443"/>
      <c r="E111" s="443"/>
      <c r="F111" s="443"/>
      <c r="G111" s="445"/>
      <c r="H111" s="443"/>
      <c r="I111" s="445"/>
      <c r="J111" s="445"/>
      <c r="K111" s="443"/>
      <c r="L111" s="445"/>
      <c r="M111" s="445"/>
      <c r="N111" s="452"/>
      <c r="O111" s="411"/>
      <c r="P111" s="23"/>
      <c r="Q111" s="23"/>
    </row>
    <row r="112" spans="1:17" s="13" customFormat="1">
      <c r="A112" s="18"/>
      <c r="B112" s="25"/>
      <c r="C112" s="26"/>
      <c r="D112" s="14"/>
      <c r="E112" s="14"/>
      <c r="F112" s="14"/>
      <c r="G112" s="14"/>
      <c r="H112" s="14"/>
      <c r="I112" s="14"/>
      <c r="J112" s="14"/>
      <c r="K112" s="17"/>
      <c r="L112" s="17"/>
      <c r="M112" s="17"/>
      <c r="N112" s="17"/>
      <c r="O112" s="12"/>
      <c r="P112" s="12"/>
      <c r="Q112" s="12"/>
    </row>
    <row r="113" spans="1:17" s="13" customFormat="1">
      <c r="A113" s="18"/>
      <c r="B113" s="25"/>
      <c r="C113" s="26"/>
      <c r="D113" s="14"/>
      <c r="E113" s="14"/>
      <c r="F113" s="14"/>
      <c r="G113" s="14"/>
      <c r="H113" s="14"/>
      <c r="I113" s="14"/>
      <c r="J113" s="18"/>
      <c r="K113" s="27"/>
      <c r="L113" s="27"/>
      <c r="M113" s="18"/>
      <c r="N113" s="18"/>
      <c r="O113" s="18"/>
      <c r="P113" s="18"/>
      <c r="Q113" s="18"/>
    </row>
    <row r="114" spans="1:17" s="13" customFormat="1" ht="22.8">
      <c r="A114" s="18"/>
      <c r="B114" s="25"/>
      <c r="C114" s="26"/>
      <c r="D114" s="14"/>
      <c r="E114" s="14"/>
      <c r="F114" s="14"/>
      <c r="G114" s="14"/>
      <c r="H114" s="14"/>
      <c r="I114" s="14"/>
      <c r="J114" s="14"/>
      <c r="K114" s="441" t="s">
        <v>205</v>
      </c>
      <c r="L114" s="441"/>
      <c r="M114" s="441"/>
      <c r="N114" s="14"/>
      <c r="O114" s="16"/>
      <c r="P114" s="16"/>
      <c r="Q114" s="16"/>
    </row>
    <row r="115" spans="1:17" s="13" customFormat="1" ht="22.8">
      <c r="A115" s="18"/>
      <c r="B115" s="25"/>
      <c r="C115" s="26"/>
      <c r="D115" s="14"/>
      <c r="E115" s="14"/>
      <c r="F115" s="14"/>
      <c r="G115" s="14"/>
      <c r="H115" s="14"/>
      <c r="I115" s="14"/>
      <c r="J115" s="14"/>
      <c r="K115" s="441" t="s">
        <v>57</v>
      </c>
      <c r="L115" s="441"/>
      <c r="M115" s="441"/>
      <c r="N115" s="28"/>
      <c r="O115" s="12"/>
      <c r="P115" s="12"/>
      <c r="Q115" s="12"/>
    </row>
    <row r="116" spans="1:17" s="13" customFormat="1" ht="22.8">
      <c r="A116" s="18"/>
      <c r="B116" s="25"/>
      <c r="C116" s="26"/>
      <c r="D116" s="14"/>
      <c r="E116" s="14"/>
      <c r="F116" s="14"/>
      <c r="G116" s="14"/>
      <c r="H116" s="14"/>
      <c r="I116" s="14"/>
      <c r="J116" s="14"/>
      <c r="K116" s="29"/>
      <c r="L116" s="29"/>
      <c r="M116" s="29"/>
      <c r="N116" s="28"/>
      <c r="O116" s="12"/>
      <c r="P116" s="12"/>
      <c r="Q116" s="12"/>
    </row>
    <row r="117" spans="1:17" s="13" customFormat="1" ht="22.8">
      <c r="A117" s="18"/>
      <c r="B117" s="25"/>
      <c r="C117" s="26"/>
      <c r="D117" s="14"/>
      <c r="E117" s="14"/>
      <c r="F117" s="14"/>
      <c r="G117" s="14"/>
      <c r="H117" s="14"/>
      <c r="I117" s="14"/>
      <c r="J117" s="18"/>
      <c r="K117" s="441" t="s">
        <v>188</v>
      </c>
      <c r="L117" s="441"/>
      <c r="M117" s="441"/>
      <c r="N117" s="28"/>
      <c r="O117" s="18"/>
      <c r="P117" s="18"/>
      <c r="Q117" s="18"/>
    </row>
    <row r="118" spans="1:17" s="13" customFormat="1" ht="22.8">
      <c r="A118" s="18"/>
      <c r="B118" s="25"/>
      <c r="C118" s="26"/>
      <c r="D118" s="14"/>
      <c r="E118" s="14"/>
      <c r="F118" s="14"/>
      <c r="G118" s="14"/>
      <c r="H118" s="14"/>
      <c r="I118" s="14"/>
      <c r="J118" s="14"/>
      <c r="K118" s="441" t="s">
        <v>206</v>
      </c>
      <c r="L118" s="441"/>
      <c r="M118" s="441"/>
      <c r="N118" s="14"/>
      <c r="O118" s="16"/>
      <c r="P118" s="16"/>
      <c r="Q118" s="16"/>
    </row>
    <row r="119" spans="1:17" s="13" customFormat="1">
      <c r="A119" s="18"/>
      <c r="B119" s="25"/>
      <c r="C119" s="26"/>
      <c r="D119" s="14"/>
      <c r="E119" s="14"/>
      <c r="F119" s="14"/>
      <c r="G119" s="14"/>
      <c r="H119" s="14"/>
      <c r="I119" s="14"/>
      <c r="J119" s="14"/>
      <c r="K119" s="17"/>
      <c r="L119" s="17"/>
      <c r="M119" s="30"/>
      <c r="N119" s="30"/>
      <c r="O119" s="12"/>
      <c r="P119" s="12"/>
      <c r="Q119" s="12"/>
    </row>
    <row r="120" spans="1:17" s="13" customFormat="1">
      <c r="A120" s="18"/>
      <c r="B120" s="25"/>
      <c r="C120" s="26"/>
      <c r="D120" s="14"/>
      <c r="E120" s="14"/>
      <c r="F120" s="14"/>
      <c r="G120" s="14"/>
      <c r="H120" s="14"/>
      <c r="I120" s="14"/>
      <c r="J120" s="18"/>
      <c r="K120" s="31" t="s">
        <v>57</v>
      </c>
      <c r="L120" s="31"/>
      <c r="M120" s="31"/>
      <c r="N120" s="31"/>
      <c r="O120" s="32"/>
      <c r="P120" s="32"/>
      <c r="Q120" s="32"/>
    </row>
    <row r="121" spans="1:17" s="13" customFormat="1" ht="21">
      <c r="A121" s="18"/>
      <c r="B121" s="25"/>
      <c r="C121" s="26"/>
      <c r="D121" s="14"/>
      <c r="E121" s="14"/>
      <c r="F121" s="14"/>
      <c r="G121" s="14"/>
      <c r="H121" s="14"/>
      <c r="I121" s="14"/>
      <c r="J121" s="14"/>
      <c r="K121" s="448" t="s">
        <v>57</v>
      </c>
      <c r="L121" s="448"/>
      <c r="M121" s="448"/>
      <c r="N121" s="17"/>
      <c r="O121" s="12"/>
      <c r="P121" s="12"/>
      <c r="Q121" s="12"/>
    </row>
    <row r="122" spans="1:17" s="13" customFormat="1">
      <c r="A122" s="18"/>
      <c r="B122" s="25"/>
      <c r="C122" s="26"/>
      <c r="D122" s="14"/>
      <c r="E122" s="14"/>
      <c r="F122" s="14"/>
      <c r="G122" s="14"/>
      <c r="H122" s="14"/>
      <c r="I122" s="14"/>
      <c r="J122" s="14"/>
      <c r="K122" s="17"/>
      <c r="L122" s="17"/>
      <c r="M122" s="17"/>
      <c r="N122" s="17"/>
      <c r="O122" s="12"/>
      <c r="P122" s="12"/>
      <c r="Q122" s="12"/>
    </row>
    <row r="123" spans="1:17" s="13" customFormat="1">
      <c r="A123" s="18"/>
      <c r="B123" s="25"/>
      <c r="C123" s="26"/>
      <c r="D123" s="14"/>
      <c r="E123" s="14"/>
      <c r="F123" s="14"/>
      <c r="G123" s="14"/>
      <c r="H123" s="14"/>
      <c r="I123" s="14"/>
      <c r="J123" s="18"/>
      <c r="K123" s="27"/>
      <c r="L123" s="27"/>
      <c r="M123" s="18"/>
      <c r="N123" s="18"/>
      <c r="O123" s="18"/>
      <c r="P123" s="18"/>
      <c r="Q123" s="18"/>
    </row>
    <row r="124" spans="1:17" s="13" customFormat="1">
      <c r="A124" s="18"/>
      <c r="B124" s="25"/>
      <c r="C124" s="26"/>
      <c r="D124" s="14"/>
      <c r="E124" s="14"/>
      <c r="F124" s="14"/>
      <c r="G124" s="14"/>
      <c r="H124" s="14"/>
      <c r="I124" s="14"/>
      <c r="J124" s="14"/>
      <c r="K124" s="17"/>
      <c r="L124" s="17"/>
      <c r="M124" s="14"/>
      <c r="N124" s="14"/>
      <c r="O124" s="16"/>
      <c r="P124" s="16"/>
      <c r="Q124" s="16"/>
    </row>
    <row r="125" spans="1:17" s="13" customFormat="1">
      <c r="A125" s="18"/>
      <c r="B125" s="25"/>
      <c r="C125" s="26"/>
      <c r="D125" s="14"/>
      <c r="E125" s="14"/>
      <c r="F125" s="14"/>
      <c r="G125" s="14"/>
      <c r="H125" s="14"/>
      <c r="I125" s="14"/>
      <c r="J125" s="14"/>
      <c r="K125" s="17"/>
      <c r="L125" s="17"/>
      <c r="M125" s="17"/>
      <c r="N125" s="17"/>
      <c r="O125" s="12"/>
      <c r="P125" s="12"/>
      <c r="Q125" s="12"/>
    </row>
    <row r="126" spans="1:17" s="13" customFormat="1">
      <c r="A126" s="18"/>
      <c r="B126" s="25"/>
      <c r="C126" s="26"/>
      <c r="D126" s="14"/>
      <c r="E126" s="14"/>
      <c r="F126" s="14"/>
      <c r="G126" s="14"/>
      <c r="H126" s="14"/>
      <c r="I126" s="14"/>
      <c r="J126" s="18"/>
      <c r="K126" s="27"/>
      <c r="L126" s="27"/>
      <c r="M126" s="18"/>
      <c r="N126" s="18"/>
      <c r="O126" s="18"/>
      <c r="P126" s="18"/>
      <c r="Q126" s="18"/>
    </row>
    <row r="127" spans="1:17" s="13" customFormat="1">
      <c r="A127" s="18"/>
      <c r="B127" s="25"/>
      <c r="C127" s="26"/>
      <c r="D127" s="14"/>
      <c r="E127" s="14"/>
      <c r="F127" s="14"/>
      <c r="G127" s="14"/>
      <c r="H127" s="14"/>
      <c r="I127" s="14"/>
      <c r="J127" s="14"/>
      <c r="K127" s="17"/>
      <c r="L127" s="17"/>
      <c r="M127" s="14"/>
      <c r="N127" s="14"/>
      <c r="O127" s="16"/>
      <c r="P127" s="16"/>
      <c r="Q127" s="16"/>
    </row>
    <row r="128" spans="1:17" s="13" customFormat="1">
      <c r="A128" s="18"/>
      <c r="B128" s="25"/>
      <c r="C128" s="26"/>
      <c r="D128" s="14"/>
      <c r="E128" s="14"/>
      <c r="F128" s="14"/>
      <c r="G128" s="14"/>
      <c r="H128" s="14"/>
      <c r="I128" s="14"/>
      <c r="J128" s="14"/>
      <c r="K128" s="17"/>
      <c r="L128" s="17"/>
      <c r="M128" s="17"/>
      <c r="N128" s="17"/>
      <c r="O128" s="12"/>
      <c r="P128" s="12"/>
      <c r="Q128" s="12"/>
    </row>
    <row r="129" spans="1:17" s="13" customFormat="1">
      <c r="A129" s="18"/>
      <c r="B129" s="25"/>
      <c r="C129" s="26"/>
      <c r="D129" s="14"/>
      <c r="E129" s="14"/>
      <c r="F129" s="14"/>
      <c r="G129" s="14"/>
      <c r="H129" s="14"/>
      <c r="I129" s="14"/>
      <c r="J129" s="18"/>
      <c r="K129" s="27"/>
      <c r="L129" s="27"/>
      <c r="M129" s="27"/>
      <c r="N129" s="27"/>
      <c r="O129" s="27"/>
      <c r="P129" s="27"/>
      <c r="Q129" s="27"/>
    </row>
    <row r="130" spans="1:17" s="13" customFormat="1">
      <c r="A130" s="18"/>
      <c r="B130" s="25"/>
      <c r="C130" s="26"/>
      <c r="D130" s="14"/>
      <c r="E130" s="14"/>
      <c r="F130" s="14"/>
      <c r="G130" s="14"/>
      <c r="H130" s="14"/>
      <c r="I130" s="14"/>
      <c r="J130" s="14"/>
      <c r="K130" s="17"/>
      <c r="L130" s="17"/>
      <c r="M130" s="17"/>
      <c r="N130" s="17"/>
      <c r="O130" s="12"/>
      <c r="P130" s="12"/>
      <c r="Q130" s="12"/>
    </row>
    <row r="131" spans="1:17" s="13" customFormat="1">
      <c r="A131" s="18"/>
      <c r="B131" s="25"/>
      <c r="C131" s="26"/>
      <c r="D131" s="14"/>
      <c r="E131" s="14"/>
      <c r="F131" s="14"/>
      <c r="G131" s="14"/>
      <c r="H131" s="14"/>
      <c r="I131" s="14"/>
      <c r="J131" s="14"/>
      <c r="K131" s="17"/>
      <c r="L131" s="17"/>
      <c r="M131" s="17"/>
      <c r="N131" s="17"/>
      <c r="O131" s="12"/>
      <c r="P131" s="12"/>
      <c r="Q131" s="12"/>
    </row>
    <row r="132" spans="1:17" s="13" customFormat="1">
      <c r="A132" s="18"/>
      <c r="B132" s="25"/>
      <c r="C132" s="26"/>
      <c r="D132" s="14"/>
      <c r="E132" s="14"/>
      <c r="F132" s="14"/>
      <c r="G132" s="14"/>
      <c r="H132" s="14"/>
      <c r="I132" s="14"/>
      <c r="J132" s="18"/>
      <c r="K132" s="27"/>
      <c r="L132" s="27"/>
      <c r="M132" s="18"/>
      <c r="N132" s="18"/>
      <c r="O132" s="18"/>
      <c r="P132" s="18"/>
      <c r="Q132" s="18"/>
    </row>
    <row r="133" spans="1:17" s="13" customFormat="1">
      <c r="A133" s="18"/>
      <c r="B133" s="25"/>
      <c r="C133" s="26"/>
      <c r="D133" s="14"/>
      <c r="E133" s="14"/>
      <c r="F133" s="14"/>
      <c r="G133" s="14"/>
      <c r="H133" s="14"/>
      <c r="I133" s="14"/>
      <c r="J133" s="14"/>
      <c r="K133" s="17"/>
      <c r="L133" s="17"/>
      <c r="M133" s="14"/>
      <c r="N133" s="14"/>
      <c r="O133" s="16"/>
      <c r="P133" s="16"/>
      <c r="Q133" s="16"/>
    </row>
    <row r="134" spans="1:17" s="13" customFormat="1">
      <c r="A134" s="18"/>
      <c r="B134" s="25"/>
      <c r="C134" s="26"/>
      <c r="D134" s="14"/>
      <c r="E134" s="14"/>
      <c r="F134" s="14"/>
      <c r="G134" s="14"/>
      <c r="H134" s="14"/>
      <c r="I134" s="14"/>
      <c r="J134" s="14"/>
      <c r="K134" s="17"/>
      <c r="L134" s="17"/>
      <c r="M134" s="17"/>
      <c r="N134" s="17"/>
      <c r="O134" s="12"/>
      <c r="P134" s="12"/>
      <c r="Q134" s="12"/>
    </row>
    <row r="135" spans="1:17" s="13" customFormat="1">
      <c r="A135" s="33"/>
      <c r="B135" s="25"/>
      <c r="C135" s="30"/>
      <c r="D135" s="30"/>
      <c r="E135" s="30"/>
      <c r="F135" s="30"/>
      <c r="G135" s="30"/>
      <c r="H135" s="30"/>
      <c r="I135" s="33"/>
      <c r="J135" s="33"/>
      <c r="K135" s="33"/>
      <c r="L135" s="33"/>
      <c r="M135" s="33"/>
      <c r="N135" s="33"/>
      <c r="O135" s="33"/>
      <c r="P135" s="33"/>
      <c r="Q135" s="33"/>
    </row>
    <row r="136" spans="1:17" s="13" customFormat="1">
      <c r="A136" s="18"/>
      <c r="B136" s="25"/>
      <c r="C136" s="26"/>
      <c r="D136" s="14"/>
      <c r="E136" s="14"/>
      <c r="F136" s="14"/>
      <c r="G136" s="14"/>
      <c r="H136" s="14"/>
      <c r="I136" s="14"/>
      <c r="J136" s="18"/>
      <c r="K136" s="27"/>
      <c r="L136" s="27"/>
      <c r="M136" s="18"/>
      <c r="N136" s="18"/>
      <c r="O136" s="18"/>
      <c r="P136" s="18"/>
      <c r="Q136" s="18"/>
    </row>
    <row r="137" spans="1:17" s="13" customFormat="1">
      <c r="A137" s="18"/>
      <c r="B137" s="25"/>
      <c r="C137" s="26"/>
      <c r="D137" s="14"/>
      <c r="E137" s="14"/>
      <c r="F137" s="14"/>
      <c r="G137" s="14"/>
      <c r="H137" s="14"/>
      <c r="I137" s="14"/>
      <c r="J137" s="14"/>
      <c r="K137" s="17"/>
      <c r="L137" s="17"/>
      <c r="M137" s="14"/>
      <c r="N137" s="14"/>
      <c r="O137" s="16"/>
      <c r="P137" s="16"/>
      <c r="Q137" s="16"/>
    </row>
    <row r="138" spans="1:17" s="13" customFormat="1">
      <c r="A138" s="18"/>
      <c r="B138" s="25"/>
      <c r="C138" s="26"/>
      <c r="D138" s="14"/>
      <c r="E138" s="14"/>
      <c r="F138" s="14"/>
      <c r="G138" s="14"/>
      <c r="H138" s="14"/>
      <c r="I138" s="14"/>
      <c r="J138" s="14"/>
      <c r="K138" s="17"/>
      <c r="L138" s="17"/>
      <c r="M138" s="17"/>
      <c r="N138" s="17"/>
      <c r="O138" s="12"/>
      <c r="P138" s="12"/>
      <c r="Q138" s="12"/>
    </row>
    <row r="139" spans="1:17" s="13" customFormat="1">
      <c r="A139" s="18"/>
      <c r="B139" s="25"/>
      <c r="C139" s="26"/>
      <c r="D139" s="14"/>
      <c r="E139" s="14"/>
      <c r="F139" s="14"/>
      <c r="G139" s="14"/>
      <c r="H139" s="14"/>
      <c r="I139" s="14"/>
      <c r="J139" s="18"/>
      <c r="K139" s="27"/>
      <c r="L139" s="27"/>
      <c r="M139" s="18"/>
      <c r="N139" s="18"/>
      <c r="O139" s="18"/>
      <c r="P139" s="18"/>
      <c r="Q139" s="18"/>
    </row>
    <row r="140" spans="1:17" s="13" customFormat="1">
      <c r="A140" s="18"/>
      <c r="B140" s="25"/>
      <c r="C140" s="26"/>
      <c r="D140" s="14"/>
      <c r="E140" s="14"/>
      <c r="F140" s="14"/>
      <c r="G140" s="14"/>
      <c r="H140" s="14"/>
      <c r="I140" s="14"/>
      <c r="J140" s="14"/>
      <c r="K140" s="17"/>
      <c r="L140" s="17"/>
      <c r="M140" s="14"/>
      <c r="N140" s="14"/>
      <c r="O140" s="16"/>
      <c r="P140" s="16"/>
      <c r="Q140" s="16"/>
    </row>
    <row r="141" spans="1:17" s="13" customFormat="1">
      <c r="A141" s="18"/>
      <c r="B141" s="25"/>
      <c r="C141" s="26"/>
      <c r="D141" s="14"/>
      <c r="E141" s="14"/>
      <c r="F141" s="14"/>
      <c r="G141" s="14"/>
      <c r="H141" s="14"/>
      <c r="I141" s="14"/>
      <c r="J141" s="14"/>
      <c r="K141" s="17"/>
      <c r="L141" s="17"/>
      <c r="M141" s="17"/>
      <c r="N141" s="17"/>
      <c r="O141" s="12"/>
      <c r="P141" s="12"/>
      <c r="Q141" s="12"/>
    </row>
    <row r="142" spans="1:17" s="13" customFormat="1">
      <c r="A142" s="18"/>
      <c r="B142" s="25"/>
      <c r="C142" s="26"/>
      <c r="D142" s="14"/>
      <c r="E142" s="14"/>
      <c r="F142" s="14"/>
      <c r="G142" s="14"/>
      <c r="H142" s="14"/>
      <c r="I142" s="14"/>
      <c r="J142" s="18"/>
      <c r="K142" s="27"/>
      <c r="L142" s="27"/>
      <c r="M142" s="27"/>
      <c r="N142" s="27"/>
      <c r="O142" s="32"/>
      <c r="P142" s="32"/>
      <c r="Q142" s="32"/>
    </row>
    <row r="143" spans="1:17" s="13" customFormat="1">
      <c r="A143" s="18"/>
      <c r="B143" s="25"/>
      <c r="C143" s="26"/>
      <c r="D143" s="14"/>
      <c r="E143" s="14"/>
      <c r="F143" s="14"/>
      <c r="G143" s="14"/>
      <c r="H143" s="14"/>
      <c r="I143" s="14"/>
      <c r="J143" s="14"/>
      <c r="K143" s="17"/>
      <c r="L143" s="17"/>
      <c r="M143" s="14"/>
      <c r="N143" s="17"/>
      <c r="O143" s="12"/>
      <c r="P143" s="12"/>
      <c r="Q143" s="12"/>
    </row>
    <row r="144" spans="1:17" s="13" customFormat="1">
      <c r="A144" s="18"/>
      <c r="B144" s="25"/>
      <c r="C144" s="26"/>
      <c r="D144" s="14"/>
      <c r="E144" s="14"/>
      <c r="F144" s="14"/>
      <c r="G144" s="14"/>
      <c r="H144" s="14"/>
      <c r="I144" s="14"/>
      <c r="J144" s="14"/>
      <c r="K144" s="17"/>
      <c r="L144" s="17"/>
      <c r="M144" s="17"/>
      <c r="N144" s="17"/>
      <c r="O144" s="12"/>
      <c r="P144" s="12"/>
      <c r="Q144" s="12"/>
    </row>
    <row r="145" spans="1:17" s="13" customFormat="1">
      <c r="A145" s="18"/>
      <c r="B145" s="25"/>
      <c r="C145" s="26"/>
      <c r="D145" s="14"/>
      <c r="E145" s="14"/>
      <c r="F145" s="14"/>
      <c r="G145" s="14"/>
      <c r="H145" s="14"/>
      <c r="I145" s="14"/>
      <c r="J145" s="18"/>
      <c r="K145" s="27"/>
      <c r="L145" s="27"/>
      <c r="M145" s="18"/>
      <c r="N145" s="18"/>
      <c r="O145" s="18"/>
      <c r="P145" s="18"/>
      <c r="Q145" s="18"/>
    </row>
    <row r="146" spans="1:17" s="13" customFormat="1">
      <c r="A146" s="18"/>
      <c r="B146" s="25"/>
      <c r="C146" s="26"/>
      <c r="D146" s="14"/>
      <c r="E146" s="14"/>
      <c r="F146" s="14"/>
      <c r="G146" s="14"/>
      <c r="H146" s="14"/>
      <c r="I146" s="14"/>
      <c r="J146" s="14"/>
      <c r="K146" s="17"/>
      <c r="L146" s="17"/>
      <c r="M146" s="14"/>
      <c r="N146" s="14"/>
      <c r="O146" s="16"/>
      <c r="P146" s="16"/>
      <c r="Q146" s="16"/>
    </row>
    <row r="147" spans="1:17" s="13" customFormat="1">
      <c r="A147" s="18"/>
      <c r="B147" s="25"/>
      <c r="C147" s="26"/>
      <c r="D147" s="14"/>
      <c r="E147" s="14"/>
      <c r="F147" s="14"/>
      <c r="G147" s="14"/>
      <c r="H147" s="14"/>
      <c r="I147" s="14"/>
      <c r="J147" s="14"/>
      <c r="K147" s="17"/>
      <c r="L147" s="17"/>
      <c r="M147" s="17"/>
      <c r="N147" s="17"/>
      <c r="O147" s="12"/>
      <c r="P147" s="12"/>
      <c r="Q147" s="12"/>
    </row>
    <row r="148" spans="1:17" s="13" customFormat="1">
      <c r="A148" s="18"/>
      <c r="B148" s="25"/>
      <c r="C148" s="34"/>
      <c r="D148" s="14"/>
      <c r="E148" s="14"/>
      <c r="F148" s="14"/>
      <c r="G148" s="14"/>
      <c r="H148" s="14"/>
      <c r="I148" s="14"/>
      <c r="J148" s="18"/>
      <c r="K148" s="27"/>
      <c r="L148" s="27"/>
      <c r="M148" s="27"/>
      <c r="N148" s="27"/>
      <c r="O148" s="27"/>
      <c r="P148" s="27"/>
      <c r="Q148" s="27"/>
    </row>
    <row r="149" spans="1:17" s="13" customFormat="1">
      <c r="A149" s="18"/>
      <c r="B149" s="25"/>
      <c r="C149" s="34"/>
      <c r="D149" s="14"/>
      <c r="E149" s="14"/>
      <c r="F149" s="14"/>
      <c r="G149" s="14"/>
      <c r="H149" s="14"/>
      <c r="I149" s="14"/>
      <c r="J149" s="14"/>
      <c r="K149" s="17"/>
      <c r="L149" s="17"/>
      <c r="M149" s="17"/>
      <c r="N149" s="17"/>
      <c r="O149" s="12"/>
      <c r="P149" s="12"/>
      <c r="Q149" s="12"/>
    </row>
    <row r="150" spans="1:17" s="13" customFormat="1">
      <c r="A150" s="18"/>
      <c r="B150" s="25"/>
      <c r="C150" s="26"/>
      <c r="D150" s="14"/>
      <c r="E150" s="14"/>
      <c r="F150" s="14"/>
      <c r="G150" s="14"/>
      <c r="H150" s="14"/>
      <c r="I150" s="14"/>
      <c r="J150" s="14"/>
      <c r="K150" s="17"/>
      <c r="L150" s="17"/>
      <c r="M150" s="17"/>
      <c r="N150" s="17"/>
      <c r="O150" s="12"/>
      <c r="P150" s="12"/>
      <c r="Q150" s="12"/>
    </row>
    <row r="151" spans="1:17" s="13" customFormat="1">
      <c r="A151" s="18"/>
      <c r="B151" s="25"/>
      <c r="C151" s="26"/>
      <c r="D151" s="14"/>
      <c r="E151" s="14"/>
      <c r="F151" s="14"/>
      <c r="G151" s="14"/>
      <c r="H151" s="14"/>
      <c r="I151" s="14"/>
      <c r="J151" s="18"/>
      <c r="K151" s="27"/>
      <c r="L151" s="27"/>
      <c r="M151" s="18"/>
      <c r="N151" s="18"/>
      <c r="O151" s="18"/>
      <c r="P151" s="18"/>
      <c r="Q151" s="18"/>
    </row>
    <row r="152" spans="1:17" s="13" customFormat="1">
      <c r="A152" s="18"/>
      <c r="B152" s="25"/>
      <c r="C152" s="26"/>
      <c r="D152" s="14"/>
      <c r="E152" s="14"/>
      <c r="F152" s="14"/>
      <c r="G152" s="14"/>
      <c r="H152" s="14"/>
      <c r="I152" s="14"/>
      <c r="J152" s="14"/>
      <c r="K152" s="17"/>
      <c r="L152" s="17"/>
      <c r="M152" s="14"/>
      <c r="N152" s="14"/>
      <c r="O152" s="16"/>
      <c r="P152" s="16"/>
      <c r="Q152" s="16"/>
    </row>
    <row r="153" spans="1:17" s="13" customFormat="1">
      <c r="A153" s="18"/>
      <c r="B153" s="25"/>
      <c r="C153" s="26"/>
      <c r="D153" s="14"/>
      <c r="E153" s="14"/>
      <c r="F153" s="14"/>
      <c r="G153" s="14"/>
      <c r="H153" s="14"/>
      <c r="I153" s="14"/>
      <c r="J153" s="14"/>
      <c r="K153" s="17"/>
      <c r="L153" s="17"/>
      <c r="M153" s="17"/>
      <c r="N153" s="17"/>
      <c r="O153" s="12"/>
      <c r="P153" s="12"/>
      <c r="Q153" s="12"/>
    </row>
    <row r="154" spans="1:17" s="13" customFormat="1">
      <c r="A154" s="18"/>
      <c r="B154" s="25"/>
      <c r="C154" s="26"/>
      <c r="D154" s="14"/>
      <c r="E154" s="14"/>
      <c r="F154" s="14"/>
      <c r="G154" s="14"/>
      <c r="H154" s="14"/>
      <c r="I154" s="14"/>
      <c r="J154" s="18"/>
      <c r="K154" s="27"/>
      <c r="L154" s="27"/>
      <c r="M154" s="18"/>
      <c r="N154" s="18"/>
      <c r="O154" s="18"/>
      <c r="P154" s="18"/>
      <c r="Q154" s="18"/>
    </row>
    <row r="155" spans="1:17" s="13" customFormat="1">
      <c r="A155" s="18"/>
      <c r="B155" s="25"/>
      <c r="C155" s="26"/>
      <c r="D155" s="14"/>
      <c r="E155" s="14"/>
      <c r="F155" s="14"/>
      <c r="G155" s="14"/>
      <c r="H155" s="14"/>
      <c r="I155" s="14"/>
      <c r="J155" s="14"/>
      <c r="K155" s="17"/>
      <c r="L155" s="17"/>
      <c r="M155" s="14"/>
      <c r="N155" s="14"/>
      <c r="O155" s="16"/>
      <c r="P155" s="16"/>
      <c r="Q155" s="16"/>
    </row>
    <row r="156" spans="1:17" s="13" customFormat="1">
      <c r="A156" s="18"/>
      <c r="B156" s="25"/>
      <c r="C156" s="26"/>
      <c r="D156" s="14"/>
      <c r="E156" s="14"/>
      <c r="F156" s="14"/>
      <c r="G156" s="14"/>
      <c r="H156" s="14"/>
      <c r="I156" s="14"/>
      <c r="J156" s="14"/>
      <c r="K156" s="17"/>
      <c r="L156" s="17"/>
      <c r="M156" s="17"/>
      <c r="N156" s="17"/>
      <c r="O156" s="12"/>
      <c r="P156" s="12"/>
      <c r="Q156" s="12"/>
    </row>
    <row r="157" spans="1:17" s="13" customFormat="1">
      <c r="A157" s="18"/>
      <c r="B157" s="25"/>
      <c r="C157" s="26"/>
      <c r="D157" s="14"/>
      <c r="E157" s="14"/>
      <c r="F157" s="14"/>
      <c r="G157" s="14"/>
      <c r="H157" s="14"/>
      <c r="I157" s="14"/>
      <c r="J157" s="18"/>
      <c r="K157" s="27"/>
      <c r="L157" s="27"/>
      <c r="M157" s="18"/>
      <c r="N157" s="18"/>
      <c r="O157" s="18"/>
      <c r="P157" s="18"/>
      <c r="Q157" s="18"/>
    </row>
    <row r="158" spans="1:17" s="13" customFormat="1">
      <c r="A158" s="18"/>
      <c r="B158" s="25"/>
      <c r="C158" s="26"/>
      <c r="D158" s="14"/>
      <c r="E158" s="14"/>
      <c r="F158" s="14"/>
      <c r="G158" s="14"/>
      <c r="H158" s="14"/>
      <c r="I158" s="14"/>
      <c r="J158" s="14"/>
      <c r="K158" s="17"/>
      <c r="L158" s="17"/>
      <c r="M158" s="14"/>
      <c r="N158" s="17"/>
      <c r="O158" s="16"/>
      <c r="P158" s="16"/>
      <c r="Q158" s="16"/>
    </row>
    <row r="159" spans="1:17" s="13" customFormat="1">
      <c r="A159" s="18"/>
      <c r="B159" s="25"/>
      <c r="C159" s="26"/>
      <c r="D159" s="14"/>
      <c r="E159" s="14"/>
      <c r="F159" s="14"/>
      <c r="G159" s="14"/>
      <c r="H159" s="14"/>
      <c r="I159" s="14"/>
      <c r="J159" s="14"/>
      <c r="K159" s="17"/>
      <c r="L159" s="17"/>
      <c r="M159" s="17"/>
      <c r="N159" s="17"/>
      <c r="O159" s="12"/>
      <c r="P159" s="12"/>
      <c r="Q159" s="12"/>
    </row>
    <row r="160" spans="1:17" s="13" customFormat="1">
      <c r="A160" s="18"/>
      <c r="B160" s="25"/>
      <c r="C160" s="26"/>
      <c r="D160" s="14"/>
      <c r="E160" s="14"/>
      <c r="F160" s="14"/>
      <c r="G160" s="14"/>
      <c r="H160" s="14"/>
      <c r="I160" s="14"/>
      <c r="J160" s="18"/>
      <c r="K160" s="27"/>
      <c r="L160" s="27"/>
      <c r="M160" s="18"/>
      <c r="N160" s="18"/>
      <c r="O160" s="18"/>
      <c r="P160" s="18"/>
      <c r="Q160" s="18"/>
    </row>
    <row r="161" spans="1:17" s="13" customFormat="1">
      <c r="A161" s="18"/>
      <c r="B161" s="25"/>
      <c r="C161" s="26"/>
      <c r="D161" s="14"/>
      <c r="E161" s="14"/>
      <c r="F161" s="14"/>
      <c r="G161" s="14"/>
      <c r="H161" s="14"/>
      <c r="I161" s="14"/>
      <c r="J161" s="14"/>
      <c r="K161" s="17"/>
      <c r="L161" s="17"/>
      <c r="M161" s="14"/>
      <c r="N161" s="14"/>
      <c r="O161" s="16"/>
      <c r="P161" s="16"/>
      <c r="Q161" s="16"/>
    </row>
    <row r="162" spans="1:17" s="13" customFormat="1">
      <c r="A162" s="18"/>
      <c r="B162" s="25"/>
      <c r="C162" s="26"/>
      <c r="D162" s="14"/>
      <c r="E162" s="14"/>
      <c r="F162" s="14"/>
      <c r="G162" s="14"/>
      <c r="H162" s="14"/>
      <c r="I162" s="14"/>
      <c r="J162" s="14"/>
      <c r="K162" s="17"/>
      <c r="L162" s="17"/>
      <c r="M162" s="17"/>
      <c r="N162" s="17"/>
      <c r="O162" s="12"/>
      <c r="P162" s="12"/>
      <c r="Q162" s="12"/>
    </row>
    <row r="163" spans="1:17" s="13" customFormat="1">
      <c r="A163" s="18"/>
      <c r="B163" s="25"/>
      <c r="C163" s="26"/>
      <c r="D163" s="14"/>
      <c r="E163" s="14"/>
      <c r="F163" s="14"/>
      <c r="G163" s="14"/>
      <c r="H163" s="14"/>
      <c r="I163" s="14"/>
      <c r="J163" s="18"/>
      <c r="K163" s="27"/>
      <c r="L163" s="27"/>
      <c r="M163" s="18"/>
      <c r="N163" s="18"/>
      <c r="O163" s="18"/>
      <c r="P163" s="18"/>
      <c r="Q163" s="18"/>
    </row>
    <row r="164" spans="1:17" s="13" customFormat="1">
      <c r="A164" s="18"/>
      <c r="B164" s="25"/>
      <c r="C164" s="26"/>
      <c r="D164" s="14"/>
      <c r="E164" s="14"/>
      <c r="F164" s="14"/>
      <c r="G164" s="14"/>
      <c r="H164" s="14"/>
      <c r="I164" s="14"/>
      <c r="J164" s="14"/>
      <c r="K164" s="17"/>
      <c r="L164" s="17"/>
      <c r="M164" s="14"/>
      <c r="N164" s="14"/>
      <c r="O164" s="16"/>
      <c r="P164" s="16"/>
      <c r="Q164" s="16"/>
    </row>
    <row r="165" spans="1:17" s="13" customFormat="1">
      <c r="A165" s="18"/>
      <c r="B165" s="25"/>
      <c r="C165" s="26"/>
      <c r="D165" s="14"/>
      <c r="E165" s="14"/>
      <c r="F165" s="14"/>
      <c r="G165" s="14"/>
      <c r="H165" s="14"/>
      <c r="I165" s="14"/>
      <c r="J165" s="14"/>
      <c r="K165" s="17"/>
      <c r="L165" s="17"/>
      <c r="M165" s="17"/>
      <c r="N165" s="17"/>
      <c r="O165" s="12"/>
      <c r="P165" s="12"/>
      <c r="Q165" s="12"/>
    </row>
    <row r="166" spans="1:17" s="13" customFormat="1">
      <c r="A166" s="18"/>
      <c r="B166" s="25"/>
      <c r="C166" s="26"/>
      <c r="D166" s="14"/>
      <c r="E166" s="14"/>
      <c r="F166" s="14"/>
      <c r="G166" s="14"/>
      <c r="H166" s="14"/>
      <c r="I166" s="14"/>
      <c r="J166" s="18"/>
      <c r="K166" s="27"/>
      <c r="L166" s="27"/>
      <c r="M166" s="18"/>
      <c r="N166" s="18"/>
      <c r="O166" s="18"/>
      <c r="P166" s="18"/>
      <c r="Q166" s="18"/>
    </row>
    <row r="167" spans="1:17" s="13" customFormat="1">
      <c r="A167" s="18"/>
      <c r="B167" s="25"/>
      <c r="C167" s="26"/>
      <c r="D167" s="14"/>
      <c r="E167" s="14"/>
      <c r="F167" s="14"/>
      <c r="G167" s="14"/>
      <c r="H167" s="14"/>
      <c r="I167" s="14"/>
      <c r="J167" s="14"/>
      <c r="K167" s="17"/>
      <c r="L167" s="17"/>
      <c r="M167" s="14"/>
      <c r="N167" s="14"/>
      <c r="O167" s="16"/>
      <c r="P167" s="16"/>
      <c r="Q167" s="16"/>
    </row>
    <row r="168" spans="1:17" s="13" customFormat="1">
      <c r="A168" s="18"/>
      <c r="B168" s="25"/>
      <c r="C168" s="26"/>
      <c r="D168" s="14"/>
      <c r="E168" s="14"/>
      <c r="F168" s="14"/>
      <c r="G168" s="14"/>
      <c r="H168" s="14"/>
      <c r="I168" s="14"/>
      <c r="J168" s="14"/>
      <c r="K168" s="17"/>
      <c r="L168" s="17"/>
      <c r="M168" s="17"/>
      <c r="N168" s="17"/>
      <c r="O168" s="12"/>
      <c r="P168" s="12"/>
      <c r="Q168" s="12"/>
    </row>
    <row r="169" spans="1:17" s="13" customFormat="1">
      <c r="A169" s="18"/>
      <c r="B169" s="25"/>
      <c r="C169" s="26"/>
      <c r="D169" s="14"/>
      <c r="E169" s="14"/>
      <c r="F169" s="14"/>
      <c r="G169" s="14"/>
      <c r="H169" s="14"/>
      <c r="I169" s="14"/>
      <c r="J169" s="18"/>
      <c r="K169" s="27"/>
      <c r="L169" s="27"/>
      <c r="M169" s="18"/>
      <c r="N169" s="18"/>
      <c r="O169" s="18"/>
      <c r="P169" s="18"/>
      <c r="Q169" s="18"/>
    </row>
    <row r="170" spans="1:17" s="13" customFormat="1">
      <c r="A170" s="18"/>
      <c r="B170" s="25"/>
      <c r="C170" s="26"/>
      <c r="D170" s="14"/>
      <c r="E170" s="14"/>
      <c r="F170" s="14"/>
      <c r="G170" s="14"/>
      <c r="H170" s="14"/>
      <c r="I170" s="14"/>
      <c r="J170" s="14"/>
      <c r="K170" s="17"/>
      <c r="L170" s="17"/>
      <c r="M170" s="14"/>
      <c r="N170" s="14"/>
      <c r="O170" s="16"/>
      <c r="P170" s="16"/>
      <c r="Q170" s="16"/>
    </row>
    <row r="171" spans="1:17" s="13" customFormat="1">
      <c r="A171" s="18"/>
      <c r="B171" s="25"/>
      <c r="C171" s="26"/>
      <c r="D171" s="14"/>
      <c r="E171" s="14"/>
      <c r="F171" s="14"/>
      <c r="G171" s="14"/>
      <c r="H171" s="14"/>
      <c r="I171" s="14"/>
      <c r="J171" s="14"/>
      <c r="K171" s="17"/>
      <c r="L171" s="17"/>
      <c r="M171" s="17"/>
      <c r="N171" s="17"/>
      <c r="O171" s="12"/>
      <c r="P171" s="12"/>
      <c r="Q171" s="12"/>
    </row>
    <row r="172" spans="1:17" s="13" customFormat="1">
      <c r="A172" s="18"/>
      <c r="B172" s="25"/>
      <c r="C172" s="34"/>
      <c r="D172" s="14"/>
      <c r="E172" s="14"/>
      <c r="F172" s="14"/>
      <c r="G172" s="14"/>
      <c r="H172" s="14"/>
      <c r="I172" s="14"/>
      <c r="J172" s="18"/>
      <c r="K172" s="27"/>
      <c r="L172" s="27"/>
      <c r="M172" s="27"/>
      <c r="N172" s="27"/>
      <c r="O172" s="27"/>
      <c r="P172" s="35"/>
      <c r="Q172" s="27"/>
    </row>
    <row r="173" spans="1:17" s="13" customFormat="1">
      <c r="A173" s="18"/>
      <c r="B173" s="25"/>
      <c r="C173" s="34"/>
      <c r="D173" s="14"/>
      <c r="E173" s="14"/>
      <c r="F173" s="14"/>
      <c r="G173" s="14"/>
      <c r="H173" s="14"/>
      <c r="I173" s="14"/>
      <c r="J173" s="14"/>
      <c r="K173" s="17"/>
      <c r="L173" s="17"/>
      <c r="M173" s="17"/>
      <c r="N173" s="17"/>
      <c r="O173" s="12"/>
      <c r="P173" s="12"/>
      <c r="Q173" s="12"/>
    </row>
    <row r="174" spans="1:17" s="13" customFormat="1">
      <c r="A174" s="18"/>
      <c r="B174" s="25"/>
      <c r="C174" s="26"/>
      <c r="D174" s="14"/>
      <c r="E174" s="14"/>
      <c r="F174" s="14"/>
      <c r="G174" s="14"/>
      <c r="H174" s="14"/>
      <c r="I174" s="14"/>
      <c r="J174" s="14"/>
      <c r="K174" s="17"/>
      <c r="L174" s="17"/>
      <c r="M174" s="17"/>
      <c r="N174" s="17"/>
      <c r="O174" s="12"/>
      <c r="P174" s="16"/>
      <c r="Q174" s="12"/>
    </row>
    <row r="175" spans="1:17" s="13" customFormat="1">
      <c r="A175" s="18"/>
      <c r="B175" s="25"/>
      <c r="C175" s="26"/>
      <c r="D175" s="14"/>
      <c r="E175" s="14"/>
      <c r="F175" s="14"/>
      <c r="G175" s="14"/>
      <c r="H175" s="14"/>
      <c r="I175" s="14"/>
      <c r="J175" s="18"/>
      <c r="K175" s="27"/>
      <c r="L175" s="27"/>
      <c r="M175" s="18"/>
      <c r="N175" s="18"/>
      <c r="O175" s="18"/>
      <c r="P175" s="18"/>
      <c r="Q175" s="18"/>
    </row>
    <row r="176" spans="1:17" s="13" customFormat="1">
      <c r="A176" s="18"/>
      <c r="B176" s="25"/>
      <c r="C176" s="26"/>
      <c r="D176" s="14"/>
      <c r="E176" s="14"/>
      <c r="F176" s="14"/>
      <c r="G176" s="14"/>
      <c r="H176" s="14"/>
      <c r="I176" s="14"/>
      <c r="J176" s="14"/>
      <c r="K176" s="17"/>
      <c r="L176" s="17"/>
      <c r="M176" s="14"/>
      <c r="N176" s="14"/>
      <c r="O176" s="16"/>
      <c r="P176" s="16"/>
      <c r="Q176" s="16"/>
    </row>
    <row r="177" spans="1:17" s="13" customFormat="1">
      <c r="A177" s="18"/>
      <c r="B177" s="25"/>
      <c r="C177" s="26"/>
      <c r="D177" s="14"/>
      <c r="E177" s="14"/>
      <c r="F177" s="14"/>
      <c r="G177" s="14"/>
      <c r="H177" s="14"/>
      <c r="I177" s="14"/>
      <c r="J177" s="14"/>
      <c r="K177" s="17"/>
      <c r="L177" s="17"/>
      <c r="M177" s="17"/>
      <c r="N177" s="17"/>
      <c r="O177" s="12"/>
      <c r="P177" s="12"/>
      <c r="Q177" s="12"/>
    </row>
    <row r="178" spans="1:17" s="13" customFormat="1">
      <c r="A178" s="18"/>
      <c r="B178" s="25"/>
      <c r="C178" s="26"/>
      <c r="D178" s="14"/>
      <c r="E178" s="14"/>
      <c r="F178" s="14"/>
      <c r="G178" s="14"/>
      <c r="H178" s="14"/>
      <c r="I178" s="14"/>
      <c r="J178" s="18"/>
      <c r="K178" s="27"/>
      <c r="L178" s="27"/>
      <c r="M178" s="18"/>
      <c r="N178" s="18"/>
      <c r="O178" s="18"/>
      <c r="P178" s="18"/>
      <c r="Q178" s="18"/>
    </row>
    <row r="179" spans="1:17" s="13" customFormat="1">
      <c r="A179" s="18"/>
      <c r="B179" s="25"/>
      <c r="C179" s="26"/>
      <c r="D179" s="14"/>
      <c r="E179" s="14"/>
      <c r="F179" s="14"/>
      <c r="G179" s="14"/>
      <c r="H179" s="14"/>
      <c r="I179" s="14"/>
      <c r="J179" s="14"/>
      <c r="K179" s="17"/>
      <c r="L179" s="17"/>
      <c r="M179" s="14"/>
      <c r="N179" s="14"/>
      <c r="O179" s="16"/>
      <c r="P179" s="16"/>
      <c r="Q179" s="16"/>
    </row>
    <row r="180" spans="1:17" s="13" customFormat="1">
      <c r="A180" s="18"/>
      <c r="B180" s="25"/>
      <c r="C180" s="26"/>
      <c r="D180" s="14"/>
      <c r="E180" s="14"/>
      <c r="F180" s="14"/>
      <c r="G180" s="14"/>
      <c r="H180" s="14"/>
      <c r="I180" s="14"/>
      <c r="J180" s="14"/>
      <c r="K180" s="17"/>
      <c r="L180" s="17"/>
      <c r="M180" s="17"/>
      <c r="N180" s="17"/>
      <c r="O180" s="12"/>
      <c r="P180" s="12"/>
      <c r="Q180" s="12"/>
    </row>
    <row r="181" spans="1:17" s="13" customFormat="1">
      <c r="A181" s="18"/>
      <c r="B181" s="25"/>
      <c r="C181" s="26"/>
      <c r="D181" s="14"/>
      <c r="E181" s="14"/>
      <c r="F181" s="14"/>
      <c r="G181" s="14"/>
      <c r="H181" s="14"/>
      <c r="I181" s="14"/>
      <c r="J181" s="18"/>
      <c r="K181" s="27"/>
      <c r="L181" s="27"/>
      <c r="M181" s="18"/>
      <c r="N181" s="18"/>
      <c r="O181" s="18"/>
      <c r="P181" s="18"/>
      <c r="Q181" s="18"/>
    </row>
    <row r="182" spans="1:17" s="13" customFormat="1">
      <c r="A182" s="18"/>
      <c r="B182" s="25"/>
      <c r="C182" s="26"/>
      <c r="D182" s="14"/>
      <c r="E182" s="14"/>
      <c r="F182" s="14"/>
      <c r="G182" s="14"/>
      <c r="H182" s="14"/>
      <c r="I182" s="14"/>
      <c r="J182" s="14"/>
      <c r="K182" s="17"/>
      <c r="L182" s="17"/>
      <c r="M182" s="14"/>
      <c r="N182" s="14"/>
      <c r="O182" s="16"/>
      <c r="P182" s="16"/>
      <c r="Q182" s="16"/>
    </row>
    <row r="183" spans="1:17" s="13" customFormat="1">
      <c r="A183" s="18"/>
      <c r="B183" s="25"/>
      <c r="C183" s="26"/>
      <c r="D183" s="14"/>
      <c r="E183" s="14"/>
      <c r="F183" s="14"/>
      <c r="G183" s="14"/>
      <c r="H183" s="14"/>
      <c r="I183" s="14"/>
      <c r="J183" s="14"/>
      <c r="K183" s="17"/>
      <c r="L183" s="17"/>
      <c r="M183" s="17"/>
      <c r="N183" s="17"/>
      <c r="O183" s="12"/>
      <c r="P183" s="12"/>
      <c r="Q183" s="12"/>
    </row>
    <row r="184" spans="1:17" s="13" customFormat="1">
      <c r="A184" s="18"/>
      <c r="B184" s="25"/>
      <c r="C184" s="26"/>
      <c r="D184" s="14"/>
      <c r="E184" s="14"/>
      <c r="F184" s="14"/>
      <c r="G184" s="14"/>
      <c r="H184" s="14"/>
      <c r="I184" s="14"/>
      <c r="J184" s="18"/>
      <c r="K184" s="27"/>
      <c r="L184" s="27"/>
      <c r="M184" s="18"/>
      <c r="N184" s="18"/>
      <c r="O184" s="18"/>
      <c r="P184" s="35"/>
      <c r="Q184" s="18"/>
    </row>
    <row r="185" spans="1:17" s="13" customFormat="1">
      <c r="A185" s="18"/>
      <c r="B185" s="25"/>
      <c r="C185" s="26"/>
      <c r="D185" s="14"/>
      <c r="E185" s="14"/>
      <c r="F185" s="14"/>
      <c r="G185" s="14"/>
      <c r="H185" s="14"/>
      <c r="I185" s="14"/>
      <c r="J185" s="14"/>
      <c r="K185" s="17"/>
      <c r="L185" s="17"/>
      <c r="M185" s="14"/>
      <c r="N185" s="14"/>
      <c r="O185" s="16"/>
      <c r="P185" s="16"/>
      <c r="Q185" s="16"/>
    </row>
    <row r="186" spans="1:17" s="13" customFormat="1">
      <c r="A186" s="18"/>
      <c r="B186" s="25"/>
      <c r="C186" s="26"/>
      <c r="D186" s="14"/>
      <c r="E186" s="14"/>
      <c r="F186" s="14"/>
      <c r="G186" s="14"/>
      <c r="H186" s="14"/>
      <c r="I186" s="14"/>
      <c r="J186" s="14"/>
      <c r="K186" s="17"/>
      <c r="L186" s="17"/>
      <c r="M186" s="17"/>
      <c r="N186" s="17"/>
      <c r="O186" s="12"/>
      <c r="P186" s="16"/>
      <c r="Q186" s="12"/>
    </row>
    <row r="187" spans="1:17" s="13" customFormat="1">
      <c r="A187" s="33"/>
      <c r="B187" s="25"/>
      <c r="C187" s="449"/>
      <c r="D187" s="449"/>
      <c r="E187" s="449"/>
      <c r="F187" s="449"/>
      <c r="G187" s="449"/>
      <c r="H187" s="449"/>
      <c r="I187" s="33"/>
      <c r="J187" s="33"/>
      <c r="K187" s="33"/>
      <c r="L187" s="33"/>
      <c r="M187" s="33"/>
      <c r="N187" s="33"/>
      <c r="O187" s="33"/>
      <c r="P187" s="33"/>
      <c r="Q187" s="33"/>
    </row>
    <row r="188" spans="1:17" s="13" customFormat="1">
      <c r="A188" s="18"/>
      <c r="B188" s="25"/>
      <c r="C188" s="26"/>
      <c r="D188" s="14"/>
      <c r="E188" s="14"/>
      <c r="F188" s="14"/>
      <c r="G188" s="14"/>
      <c r="H188" s="14"/>
      <c r="I188" s="14"/>
      <c r="J188" s="18"/>
      <c r="K188" s="27"/>
      <c r="L188" s="27"/>
      <c r="M188" s="18"/>
      <c r="N188" s="18"/>
      <c r="O188" s="18"/>
      <c r="P188" s="18"/>
      <c r="Q188" s="18"/>
    </row>
    <row r="189" spans="1:17" s="13" customFormat="1">
      <c r="A189" s="18"/>
      <c r="B189" s="25"/>
      <c r="C189" s="26"/>
      <c r="D189" s="14"/>
      <c r="E189" s="14"/>
      <c r="F189" s="14"/>
      <c r="G189" s="14"/>
      <c r="H189" s="14"/>
      <c r="I189" s="14"/>
      <c r="J189" s="14"/>
      <c r="K189" s="17"/>
      <c r="L189" s="17"/>
      <c r="M189" s="14"/>
      <c r="N189" s="14"/>
      <c r="O189" s="16"/>
      <c r="P189" s="16"/>
      <c r="Q189" s="16"/>
    </row>
    <row r="190" spans="1:17" s="13" customFormat="1">
      <c r="A190" s="18"/>
      <c r="B190" s="25"/>
      <c r="C190" s="26"/>
      <c r="D190" s="14"/>
      <c r="E190" s="14"/>
      <c r="F190" s="14"/>
      <c r="G190" s="14"/>
      <c r="H190" s="14"/>
      <c r="I190" s="14"/>
      <c r="J190" s="14"/>
      <c r="K190" s="17"/>
      <c r="L190" s="17"/>
      <c r="M190" s="17"/>
      <c r="N190" s="17"/>
      <c r="O190" s="12"/>
      <c r="P190" s="12"/>
      <c r="Q190" s="12"/>
    </row>
    <row r="191" spans="1:17" s="13" customFormat="1">
      <c r="A191" s="18"/>
      <c r="B191" s="25"/>
      <c r="C191" s="34"/>
      <c r="D191" s="14"/>
      <c r="E191" s="14"/>
      <c r="F191" s="14"/>
      <c r="G191" s="14"/>
      <c r="H191" s="14"/>
      <c r="I191" s="14"/>
      <c r="J191" s="18"/>
      <c r="K191" s="27"/>
      <c r="L191" s="27"/>
      <c r="M191" s="27"/>
      <c r="N191" s="27"/>
      <c r="O191" s="27"/>
      <c r="P191" s="27"/>
      <c r="Q191" s="27"/>
    </row>
    <row r="192" spans="1:17" s="13" customFormat="1">
      <c r="A192" s="18"/>
      <c r="B192" s="25"/>
      <c r="C192" s="34"/>
      <c r="D192" s="14"/>
      <c r="E192" s="14"/>
      <c r="F192" s="14"/>
      <c r="G192" s="14"/>
      <c r="H192" s="14"/>
      <c r="I192" s="14"/>
      <c r="J192" s="14"/>
      <c r="K192" s="17"/>
      <c r="L192" s="17"/>
      <c r="M192" s="17"/>
      <c r="N192" s="17"/>
      <c r="O192" s="12"/>
      <c r="P192" s="12"/>
      <c r="Q192" s="12"/>
    </row>
    <row r="193" spans="1:17" s="13" customFormat="1">
      <c r="A193" s="18"/>
      <c r="B193" s="25"/>
      <c r="C193" s="26"/>
      <c r="D193" s="14"/>
      <c r="E193" s="14"/>
      <c r="F193" s="14"/>
      <c r="G193" s="14"/>
      <c r="H193" s="14"/>
      <c r="I193" s="14"/>
      <c r="J193" s="14"/>
      <c r="K193" s="17"/>
      <c r="L193" s="17"/>
      <c r="M193" s="17"/>
      <c r="N193" s="17"/>
      <c r="O193" s="12"/>
      <c r="P193" s="12"/>
      <c r="Q193" s="12"/>
    </row>
    <row r="194" spans="1:17" s="13" customFormat="1">
      <c r="A194" s="18"/>
      <c r="B194" s="25"/>
      <c r="C194" s="26"/>
      <c r="D194" s="14"/>
      <c r="E194" s="14"/>
      <c r="F194" s="14"/>
      <c r="G194" s="14"/>
      <c r="H194" s="14"/>
      <c r="I194" s="14"/>
      <c r="J194" s="18"/>
      <c r="K194" s="27"/>
      <c r="L194" s="27"/>
      <c r="M194" s="18"/>
      <c r="N194" s="18"/>
      <c r="O194" s="18"/>
      <c r="P194" s="18"/>
      <c r="Q194" s="18"/>
    </row>
    <row r="195" spans="1:17" s="13" customFormat="1">
      <c r="A195" s="18"/>
      <c r="B195" s="25"/>
      <c r="C195" s="26"/>
      <c r="D195" s="14"/>
      <c r="E195" s="14"/>
      <c r="F195" s="14"/>
      <c r="G195" s="14"/>
      <c r="H195" s="14"/>
      <c r="I195" s="14"/>
      <c r="J195" s="14"/>
      <c r="K195" s="17"/>
      <c r="L195" s="17"/>
      <c r="M195" s="14"/>
      <c r="N195" s="14"/>
      <c r="O195" s="16"/>
      <c r="P195" s="16"/>
      <c r="Q195" s="16"/>
    </row>
    <row r="196" spans="1:17" s="13" customFormat="1">
      <c r="A196" s="18"/>
      <c r="B196" s="25"/>
      <c r="C196" s="26"/>
      <c r="D196" s="14"/>
      <c r="E196" s="14"/>
      <c r="F196" s="14"/>
      <c r="G196" s="14"/>
      <c r="H196" s="14"/>
      <c r="I196" s="14"/>
      <c r="J196" s="14"/>
      <c r="K196" s="17"/>
      <c r="L196" s="17"/>
      <c r="M196" s="17"/>
      <c r="N196" s="17"/>
      <c r="O196" s="12"/>
      <c r="P196" s="12"/>
      <c r="Q196" s="12"/>
    </row>
    <row r="197" spans="1:17" s="13" customFormat="1">
      <c r="A197" s="18"/>
      <c r="B197" s="25"/>
      <c r="C197" s="26"/>
      <c r="D197" s="14"/>
      <c r="E197" s="14"/>
      <c r="F197" s="14"/>
      <c r="G197" s="14"/>
      <c r="H197" s="14"/>
      <c r="I197" s="14"/>
      <c r="J197" s="18"/>
      <c r="K197" s="27"/>
      <c r="L197" s="27"/>
      <c r="M197" s="18"/>
      <c r="N197" s="18"/>
      <c r="O197" s="18"/>
      <c r="P197" s="18"/>
      <c r="Q197" s="18"/>
    </row>
    <row r="198" spans="1:17" s="13" customFormat="1">
      <c r="A198" s="18"/>
      <c r="B198" s="25"/>
      <c r="C198" s="26"/>
      <c r="D198" s="14"/>
      <c r="E198" s="14"/>
      <c r="F198" s="14"/>
      <c r="G198" s="14"/>
      <c r="H198" s="14"/>
      <c r="I198" s="14"/>
      <c r="J198" s="14"/>
      <c r="K198" s="17"/>
      <c r="L198" s="17"/>
      <c r="M198" s="14"/>
      <c r="N198" s="14"/>
      <c r="O198" s="16"/>
      <c r="P198" s="16"/>
      <c r="Q198" s="16"/>
    </row>
    <row r="199" spans="1:17" s="13" customFormat="1">
      <c r="A199" s="18"/>
      <c r="B199" s="25"/>
      <c r="C199" s="26"/>
      <c r="D199" s="14"/>
      <c r="E199" s="14"/>
      <c r="F199" s="14"/>
      <c r="G199" s="14"/>
      <c r="H199" s="14"/>
      <c r="I199" s="14"/>
      <c r="J199" s="14"/>
      <c r="K199" s="17"/>
      <c r="L199" s="17"/>
      <c r="M199" s="17"/>
      <c r="N199" s="17"/>
      <c r="O199" s="12"/>
      <c r="P199" s="12"/>
      <c r="Q199" s="12"/>
    </row>
    <row r="200" spans="1:17" s="13" customFormat="1">
      <c r="A200" s="18"/>
      <c r="B200" s="25"/>
      <c r="C200" s="26"/>
      <c r="D200" s="14"/>
      <c r="E200" s="14"/>
      <c r="F200" s="14"/>
      <c r="G200" s="14"/>
      <c r="H200" s="14"/>
      <c r="I200" s="14"/>
      <c r="J200" s="18"/>
      <c r="K200" s="27"/>
      <c r="L200" s="27"/>
      <c r="M200" s="18"/>
      <c r="N200" s="18"/>
      <c r="O200" s="18"/>
      <c r="P200" s="18"/>
      <c r="Q200" s="18"/>
    </row>
    <row r="201" spans="1:17" s="13" customFormat="1">
      <c r="A201" s="18"/>
      <c r="B201" s="25"/>
      <c r="C201" s="26"/>
      <c r="D201" s="14"/>
      <c r="E201" s="14"/>
      <c r="F201" s="14"/>
      <c r="G201" s="14"/>
      <c r="H201" s="14"/>
      <c r="I201" s="14"/>
      <c r="J201" s="14"/>
      <c r="K201" s="17"/>
      <c r="L201" s="17"/>
      <c r="M201" s="14"/>
      <c r="N201" s="14"/>
      <c r="O201" s="16"/>
      <c r="P201" s="16"/>
      <c r="Q201" s="16"/>
    </row>
    <row r="202" spans="1:17" s="13" customFormat="1">
      <c r="A202" s="18"/>
      <c r="B202" s="25"/>
      <c r="C202" s="26"/>
      <c r="D202" s="14"/>
      <c r="E202" s="14"/>
      <c r="F202" s="14"/>
      <c r="G202" s="14"/>
      <c r="H202" s="14"/>
      <c r="I202" s="14"/>
      <c r="J202" s="14"/>
      <c r="K202" s="17"/>
      <c r="L202" s="17"/>
      <c r="M202" s="17"/>
      <c r="N202" s="17"/>
      <c r="O202" s="12"/>
      <c r="P202" s="12"/>
      <c r="Q202" s="12"/>
    </row>
    <row r="203" spans="1:17" s="13" customFormat="1">
      <c r="A203" s="18"/>
      <c r="B203" s="25"/>
      <c r="C203" s="26"/>
      <c r="D203" s="14"/>
      <c r="E203" s="14"/>
      <c r="F203" s="14"/>
      <c r="G203" s="14"/>
      <c r="H203" s="14"/>
      <c r="I203" s="14"/>
      <c r="J203" s="18"/>
      <c r="K203" s="27"/>
      <c r="L203" s="27"/>
      <c r="M203" s="18"/>
      <c r="N203" s="18"/>
      <c r="O203" s="18"/>
      <c r="P203" s="18"/>
      <c r="Q203" s="18"/>
    </row>
    <row r="204" spans="1:17" s="13" customFormat="1">
      <c r="A204" s="18"/>
      <c r="B204" s="25"/>
      <c r="C204" s="26"/>
      <c r="D204" s="14"/>
      <c r="E204" s="14"/>
      <c r="F204" s="14"/>
      <c r="G204" s="14"/>
      <c r="H204" s="14"/>
      <c r="I204" s="14"/>
      <c r="J204" s="14"/>
      <c r="K204" s="17"/>
      <c r="L204" s="17"/>
      <c r="M204" s="14"/>
      <c r="N204" s="14"/>
      <c r="O204" s="16"/>
      <c r="P204" s="16"/>
      <c r="Q204" s="16"/>
    </row>
    <row r="205" spans="1:17" s="13" customFormat="1">
      <c r="A205" s="18"/>
      <c r="B205" s="25"/>
      <c r="C205" s="26"/>
      <c r="D205" s="14"/>
      <c r="E205" s="14"/>
      <c r="F205" s="14"/>
      <c r="G205" s="14"/>
      <c r="H205" s="14"/>
      <c r="I205" s="14"/>
      <c r="J205" s="14"/>
      <c r="K205" s="17"/>
      <c r="L205" s="17"/>
      <c r="M205" s="17"/>
      <c r="N205" s="17"/>
      <c r="O205" s="12"/>
      <c r="P205" s="12"/>
      <c r="Q205" s="12"/>
    </row>
    <row r="206" spans="1:17" s="13" customFormat="1">
      <c r="A206" s="18"/>
      <c r="B206" s="25"/>
      <c r="C206" s="26"/>
      <c r="D206" s="14"/>
      <c r="E206" s="14"/>
      <c r="F206" s="14"/>
      <c r="G206" s="14"/>
      <c r="H206" s="14"/>
      <c r="I206" s="14"/>
      <c r="J206" s="18"/>
      <c r="K206" s="27"/>
      <c r="L206" s="27"/>
      <c r="M206" s="18"/>
      <c r="N206" s="18"/>
      <c r="O206" s="18"/>
      <c r="P206" s="18"/>
      <c r="Q206" s="18"/>
    </row>
    <row r="207" spans="1:17" s="13" customFormat="1">
      <c r="A207" s="18"/>
      <c r="B207" s="25"/>
      <c r="C207" s="26"/>
      <c r="D207" s="14"/>
      <c r="E207" s="14"/>
      <c r="F207" s="14"/>
      <c r="G207" s="14"/>
      <c r="H207" s="14"/>
      <c r="I207" s="14"/>
      <c r="J207" s="14"/>
      <c r="K207" s="17"/>
      <c r="L207" s="17"/>
      <c r="M207" s="14"/>
      <c r="N207" s="14"/>
      <c r="O207" s="16"/>
      <c r="P207" s="16"/>
      <c r="Q207" s="16"/>
    </row>
    <row r="208" spans="1:17" s="13" customFormat="1">
      <c r="A208" s="18"/>
      <c r="B208" s="25"/>
      <c r="C208" s="26"/>
      <c r="D208" s="14"/>
      <c r="E208" s="14"/>
      <c r="F208" s="14"/>
      <c r="G208" s="14"/>
      <c r="H208" s="14"/>
      <c r="I208" s="14"/>
      <c r="J208" s="14"/>
      <c r="K208" s="17"/>
      <c r="L208" s="17"/>
      <c r="M208" s="17"/>
      <c r="N208" s="17"/>
      <c r="O208" s="12"/>
      <c r="P208" s="12"/>
      <c r="Q208" s="12"/>
    </row>
    <row r="209" spans="1:17" s="13" customFormat="1">
      <c r="A209" s="18"/>
      <c r="B209" s="25"/>
      <c r="C209" s="26"/>
      <c r="D209" s="14"/>
      <c r="E209" s="14"/>
      <c r="F209" s="14"/>
      <c r="G209" s="14"/>
      <c r="H209" s="14"/>
      <c r="I209" s="14"/>
      <c r="J209" s="18"/>
      <c r="K209" s="27"/>
      <c r="L209" s="27"/>
      <c r="M209" s="18"/>
      <c r="N209" s="18"/>
      <c r="O209" s="18"/>
      <c r="P209" s="18"/>
      <c r="Q209" s="18"/>
    </row>
    <row r="210" spans="1:17" s="13" customFormat="1">
      <c r="A210" s="18"/>
      <c r="B210" s="25"/>
      <c r="C210" s="26"/>
      <c r="D210" s="14"/>
      <c r="E210" s="14"/>
      <c r="F210" s="14"/>
      <c r="G210" s="14"/>
      <c r="H210" s="14"/>
      <c r="I210" s="14"/>
      <c r="J210" s="14"/>
      <c r="K210" s="17"/>
      <c r="L210" s="17"/>
      <c r="M210" s="14"/>
      <c r="N210" s="14"/>
      <c r="O210" s="16"/>
      <c r="P210" s="16"/>
      <c r="Q210" s="16"/>
    </row>
    <row r="211" spans="1:17" s="13" customFormat="1">
      <c r="A211" s="18"/>
      <c r="B211" s="25"/>
      <c r="C211" s="26"/>
      <c r="D211" s="14"/>
      <c r="E211" s="14"/>
      <c r="F211" s="14"/>
      <c r="G211" s="14"/>
      <c r="H211" s="14"/>
      <c r="I211" s="14"/>
      <c r="J211" s="14"/>
      <c r="K211" s="17"/>
      <c r="L211" s="17"/>
      <c r="M211" s="17"/>
      <c r="N211" s="17"/>
      <c r="O211" s="12"/>
      <c r="P211" s="12"/>
      <c r="Q211" s="12"/>
    </row>
    <row r="212" spans="1:17" s="13" customFormat="1">
      <c r="A212" s="18"/>
      <c r="B212" s="25"/>
      <c r="C212" s="26"/>
      <c r="D212" s="14"/>
      <c r="E212" s="14"/>
      <c r="F212" s="14"/>
      <c r="G212" s="14"/>
      <c r="H212" s="14"/>
      <c r="I212" s="14"/>
      <c r="J212" s="18"/>
      <c r="K212" s="27"/>
      <c r="L212" s="27"/>
      <c r="M212" s="18"/>
      <c r="N212" s="18"/>
      <c r="O212" s="18"/>
      <c r="P212" s="18"/>
      <c r="Q212" s="18"/>
    </row>
    <row r="213" spans="1:17" s="13" customFormat="1">
      <c r="A213" s="18"/>
      <c r="B213" s="25"/>
      <c r="C213" s="26"/>
      <c r="D213" s="14"/>
      <c r="E213" s="14"/>
      <c r="F213" s="14"/>
      <c r="G213" s="14"/>
      <c r="H213" s="14"/>
      <c r="I213" s="14"/>
      <c r="J213" s="14"/>
      <c r="K213" s="17"/>
      <c r="L213" s="17"/>
      <c r="M213" s="14"/>
      <c r="N213" s="14"/>
      <c r="O213" s="16"/>
      <c r="P213" s="16"/>
      <c r="Q213" s="16"/>
    </row>
    <row r="214" spans="1:17" s="13" customFormat="1">
      <c r="A214" s="18"/>
      <c r="B214" s="25"/>
      <c r="C214" s="26"/>
      <c r="D214" s="14"/>
      <c r="E214" s="14"/>
      <c r="F214" s="14"/>
      <c r="G214" s="14"/>
      <c r="H214" s="14"/>
      <c r="I214" s="14"/>
      <c r="J214" s="14"/>
      <c r="K214" s="17"/>
      <c r="L214" s="17"/>
      <c r="M214" s="17"/>
      <c r="N214" s="17"/>
      <c r="O214" s="12"/>
      <c r="P214" s="12"/>
      <c r="Q214" s="12"/>
    </row>
    <row r="215" spans="1:17" s="13" customFormat="1">
      <c r="A215" s="18"/>
      <c r="B215" s="25"/>
      <c r="C215" s="26"/>
      <c r="D215" s="14"/>
      <c r="E215" s="14"/>
      <c r="F215" s="14"/>
      <c r="G215" s="14"/>
      <c r="H215" s="14"/>
      <c r="I215" s="14"/>
      <c r="J215" s="18"/>
      <c r="K215" s="27"/>
      <c r="L215" s="27"/>
      <c r="M215" s="18"/>
      <c r="N215" s="18"/>
      <c r="O215" s="18"/>
      <c r="P215" s="18"/>
      <c r="Q215" s="18"/>
    </row>
    <row r="216" spans="1:17" s="13" customFormat="1">
      <c r="A216" s="18"/>
      <c r="B216" s="25"/>
      <c r="C216" s="26"/>
      <c r="D216" s="14"/>
      <c r="E216" s="14"/>
      <c r="F216" s="14"/>
      <c r="G216" s="14"/>
      <c r="H216" s="14"/>
      <c r="I216" s="14"/>
      <c r="J216" s="14"/>
      <c r="K216" s="17"/>
      <c r="L216" s="17"/>
      <c r="M216" s="14"/>
      <c r="N216" s="14"/>
      <c r="O216" s="16"/>
      <c r="P216" s="16"/>
      <c r="Q216" s="16"/>
    </row>
    <row r="217" spans="1:17" s="13" customFormat="1">
      <c r="A217" s="18"/>
      <c r="B217" s="25"/>
      <c r="C217" s="26"/>
      <c r="D217" s="14"/>
      <c r="E217" s="14"/>
      <c r="F217" s="14"/>
      <c r="G217" s="14"/>
      <c r="H217" s="14"/>
      <c r="I217" s="14"/>
      <c r="J217" s="14"/>
      <c r="K217" s="17"/>
      <c r="L217" s="17"/>
      <c r="M217" s="17"/>
      <c r="N217" s="17"/>
      <c r="O217" s="12"/>
      <c r="P217" s="12"/>
      <c r="Q217" s="12"/>
    </row>
    <row r="218" spans="1:17" s="13" customFormat="1">
      <c r="A218" s="18"/>
      <c r="B218" s="25"/>
      <c r="C218" s="26"/>
      <c r="D218" s="14"/>
      <c r="E218" s="14"/>
      <c r="F218" s="14"/>
      <c r="G218" s="14"/>
      <c r="H218" s="14"/>
      <c r="I218" s="14"/>
      <c r="J218" s="18"/>
      <c r="K218" s="27"/>
      <c r="L218" s="27"/>
      <c r="M218" s="18"/>
      <c r="N218" s="18"/>
      <c r="O218" s="18"/>
      <c r="P218" s="18"/>
      <c r="Q218" s="18"/>
    </row>
    <row r="219" spans="1:17" s="13" customFormat="1">
      <c r="A219" s="18"/>
      <c r="B219" s="25"/>
      <c r="C219" s="26"/>
      <c r="D219" s="14"/>
      <c r="E219" s="14"/>
      <c r="F219" s="14"/>
      <c r="G219" s="14"/>
      <c r="H219" s="14"/>
      <c r="I219" s="14"/>
      <c r="J219" s="14"/>
      <c r="K219" s="17"/>
      <c r="L219" s="17"/>
      <c r="M219" s="14"/>
      <c r="N219" s="14"/>
      <c r="O219" s="16"/>
      <c r="P219" s="16"/>
      <c r="Q219" s="16"/>
    </row>
    <row r="220" spans="1:17" s="13" customFormat="1">
      <c r="A220" s="18"/>
      <c r="B220" s="25"/>
      <c r="C220" s="26"/>
      <c r="D220" s="14"/>
      <c r="E220" s="14"/>
      <c r="F220" s="14"/>
      <c r="G220" s="14"/>
      <c r="H220" s="14"/>
      <c r="I220" s="14"/>
      <c r="J220" s="14"/>
      <c r="K220" s="17"/>
      <c r="L220" s="17"/>
      <c r="M220" s="17"/>
      <c r="N220" s="17"/>
      <c r="O220" s="12"/>
      <c r="P220" s="12"/>
      <c r="Q220" s="12"/>
    </row>
    <row r="221" spans="1:17" s="13" customFormat="1">
      <c r="A221" s="18"/>
      <c r="B221" s="25"/>
      <c r="C221" s="34"/>
      <c r="D221" s="14"/>
      <c r="E221" s="14"/>
      <c r="F221" s="14"/>
      <c r="G221" s="14"/>
      <c r="H221" s="14"/>
      <c r="I221" s="14"/>
      <c r="J221" s="18"/>
      <c r="K221" s="27"/>
      <c r="L221" s="27"/>
      <c r="M221" s="27"/>
      <c r="N221" s="27"/>
      <c r="O221" s="27"/>
      <c r="P221" s="27"/>
      <c r="Q221" s="27"/>
    </row>
    <row r="222" spans="1:17" s="13" customFormat="1">
      <c r="A222" s="18"/>
      <c r="B222" s="25"/>
      <c r="C222" s="34"/>
      <c r="D222" s="14"/>
      <c r="E222" s="14"/>
      <c r="F222" s="14"/>
      <c r="G222" s="14"/>
      <c r="H222" s="14"/>
      <c r="I222" s="14"/>
      <c r="J222" s="14"/>
      <c r="K222" s="17"/>
      <c r="L222" s="17"/>
      <c r="M222" s="17"/>
      <c r="N222" s="17"/>
      <c r="O222" s="12"/>
      <c r="P222" s="12"/>
      <c r="Q222" s="12"/>
    </row>
    <row r="223" spans="1:17" s="13" customFormat="1">
      <c r="A223" s="18"/>
      <c r="B223" s="25"/>
      <c r="C223" s="26"/>
      <c r="D223" s="14"/>
      <c r="E223" s="14"/>
      <c r="F223" s="14"/>
      <c r="G223" s="14"/>
      <c r="H223" s="14"/>
      <c r="I223" s="14"/>
      <c r="J223" s="14"/>
      <c r="K223" s="17"/>
      <c r="L223" s="17"/>
      <c r="M223" s="17"/>
      <c r="N223" s="17"/>
      <c r="O223" s="12"/>
      <c r="P223" s="12"/>
      <c r="Q223" s="12"/>
    </row>
    <row r="224" spans="1:17" s="13" customFormat="1">
      <c r="A224" s="18"/>
      <c r="B224" s="25"/>
      <c r="C224" s="26"/>
      <c r="D224" s="14"/>
      <c r="E224" s="14"/>
      <c r="F224" s="14"/>
      <c r="G224" s="14"/>
      <c r="H224" s="14"/>
      <c r="I224" s="14"/>
      <c r="J224" s="18"/>
      <c r="K224" s="27"/>
      <c r="L224" s="27"/>
      <c r="M224" s="18"/>
      <c r="N224" s="18"/>
      <c r="O224" s="18"/>
      <c r="P224" s="18"/>
      <c r="Q224" s="18"/>
    </row>
    <row r="225" spans="1:17" s="13" customFormat="1">
      <c r="A225" s="18"/>
      <c r="B225" s="25"/>
      <c r="C225" s="26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6"/>
      <c r="P225" s="16"/>
      <c r="Q225" s="16"/>
    </row>
    <row r="226" spans="1:17" s="13" customFormat="1">
      <c r="A226" s="18"/>
      <c r="B226" s="25"/>
      <c r="C226" s="26"/>
      <c r="D226" s="14"/>
      <c r="E226" s="14"/>
      <c r="F226" s="14"/>
      <c r="G226" s="14"/>
      <c r="H226" s="14"/>
      <c r="I226" s="14"/>
      <c r="J226" s="14"/>
      <c r="K226" s="17"/>
      <c r="L226" s="17"/>
      <c r="M226" s="17"/>
      <c r="N226" s="17"/>
      <c r="O226" s="12"/>
      <c r="P226" s="12"/>
      <c r="Q226" s="12"/>
    </row>
    <row r="227" spans="1:17" s="13" customFormat="1">
      <c r="A227" s="18"/>
      <c r="B227" s="25"/>
      <c r="C227" s="34"/>
      <c r="D227" s="14"/>
      <c r="E227" s="14"/>
      <c r="F227" s="14"/>
      <c r="G227" s="14"/>
      <c r="H227" s="14"/>
      <c r="I227" s="14"/>
      <c r="J227" s="18"/>
      <c r="K227" s="27"/>
      <c r="L227" s="27"/>
      <c r="M227" s="27"/>
      <c r="N227" s="27"/>
      <c r="O227" s="27"/>
      <c r="P227" s="27"/>
      <c r="Q227" s="27"/>
    </row>
    <row r="228" spans="1:17" s="13" customFormat="1">
      <c r="A228" s="18"/>
      <c r="B228" s="25"/>
      <c r="C228" s="34"/>
      <c r="D228" s="14"/>
      <c r="E228" s="14"/>
      <c r="F228" s="14"/>
      <c r="G228" s="14"/>
      <c r="H228" s="14"/>
      <c r="I228" s="14"/>
      <c r="J228" s="14"/>
      <c r="K228" s="17"/>
      <c r="L228" s="17"/>
      <c r="M228" s="17"/>
      <c r="N228" s="17"/>
      <c r="O228" s="12"/>
      <c r="P228" s="12"/>
      <c r="Q228" s="12"/>
    </row>
    <row r="229" spans="1:17" s="13" customFormat="1">
      <c r="A229" s="18"/>
      <c r="B229" s="25"/>
      <c r="C229" s="26"/>
      <c r="D229" s="14"/>
      <c r="E229" s="14"/>
      <c r="F229" s="14"/>
      <c r="G229" s="14"/>
      <c r="H229" s="14"/>
      <c r="I229" s="14"/>
      <c r="J229" s="14"/>
      <c r="K229" s="17"/>
      <c r="L229" s="17"/>
      <c r="M229" s="17"/>
      <c r="N229" s="17"/>
      <c r="O229" s="12"/>
      <c r="P229" s="12"/>
      <c r="Q229" s="12"/>
    </row>
    <row r="230" spans="1:17" s="13" customFormat="1">
      <c r="A230" s="18"/>
      <c r="B230" s="25"/>
      <c r="C230" s="26"/>
      <c r="D230" s="14"/>
      <c r="E230" s="14"/>
      <c r="F230" s="14"/>
      <c r="G230" s="14"/>
      <c r="H230" s="14"/>
      <c r="I230" s="14"/>
      <c r="J230" s="18"/>
      <c r="K230" s="27"/>
      <c r="L230" s="27"/>
      <c r="M230" s="18"/>
      <c r="N230" s="18"/>
      <c r="O230" s="18"/>
      <c r="P230" s="18"/>
      <c r="Q230" s="18"/>
    </row>
    <row r="231" spans="1:17" s="13" customFormat="1">
      <c r="A231" s="18"/>
      <c r="B231" s="25"/>
      <c r="C231" s="26"/>
      <c r="D231" s="14"/>
      <c r="E231" s="14"/>
      <c r="F231" s="14"/>
      <c r="G231" s="14"/>
      <c r="H231" s="14"/>
      <c r="I231" s="14"/>
      <c r="J231" s="14"/>
      <c r="K231" s="17"/>
      <c r="L231" s="17"/>
      <c r="M231" s="14"/>
      <c r="N231" s="14"/>
      <c r="O231" s="16"/>
      <c r="P231" s="16"/>
      <c r="Q231" s="16"/>
    </row>
    <row r="232" spans="1:17" s="13" customFormat="1">
      <c r="A232" s="18"/>
      <c r="B232" s="25"/>
      <c r="C232" s="26"/>
      <c r="D232" s="14"/>
      <c r="E232" s="14"/>
      <c r="F232" s="14"/>
      <c r="G232" s="14"/>
      <c r="H232" s="14"/>
      <c r="I232" s="14"/>
      <c r="J232" s="14"/>
      <c r="K232" s="17"/>
      <c r="L232" s="17"/>
      <c r="M232" s="17"/>
      <c r="N232" s="17"/>
      <c r="O232" s="12"/>
      <c r="P232" s="12"/>
      <c r="Q232" s="12"/>
    </row>
    <row r="233" spans="1:17" s="13" customFormat="1">
      <c r="A233" s="18"/>
      <c r="B233" s="25"/>
      <c r="C233" s="26"/>
      <c r="D233" s="14"/>
      <c r="E233" s="14"/>
      <c r="F233" s="14"/>
      <c r="G233" s="14"/>
      <c r="H233" s="14"/>
      <c r="I233" s="14"/>
      <c r="J233" s="18"/>
      <c r="K233" s="27"/>
      <c r="L233" s="27"/>
      <c r="M233" s="18"/>
      <c r="N233" s="18"/>
      <c r="O233" s="18"/>
      <c r="P233" s="18"/>
      <c r="Q233" s="18"/>
    </row>
    <row r="234" spans="1:17" s="13" customFormat="1">
      <c r="A234" s="18"/>
      <c r="B234" s="25"/>
      <c r="C234" s="26"/>
      <c r="D234" s="14"/>
      <c r="E234" s="14"/>
      <c r="F234" s="14"/>
      <c r="G234" s="14"/>
      <c r="H234" s="14"/>
      <c r="I234" s="14"/>
      <c r="J234" s="14"/>
      <c r="K234" s="17"/>
      <c r="L234" s="17"/>
      <c r="M234" s="14"/>
      <c r="N234" s="14"/>
      <c r="O234" s="16"/>
      <c r="P234" s="16"/>
      <c r="Q234" s="16"/>
    </row>
    <row r="235" spans="1:17" s="13" customFormat="1">
      <c r="A235" s="18"/>
      <c r="B235" s="25"/>
      <c r="C235" s="26"/>
      <c r="D235" s="14"/>
      <c r="E235" s="14"/>
      <c r="F235" s="14"/>
      <c r="G235" s="14"/>
      <c r="H235" s="14"/>
      <c r="I235" s="14"/>
      <c r="J235" s="14"/>
      <c r="K235" s="17"/>
      <c r="L235" s="17"/>
      <c r="M235" s="17"/>
      <c r="N235" s="17"/>
      <c r="O235" s="12"/>
      <c r="P235" s="12"/>
      <c r="Q235" s="12"/>
    </row>
    <row r="236" spans="1:17" s="13" customFormat="1">
      <c r="A236" s="18"/>
      <c r="B236" s="25"/>
      <c r="C236" s="26"/>
      <c r="D236" s="14"/>
      <c r="E236" s="14"/>
      <c r="F236" s="14"/>
      <c r="G236" s="14"/>
      <c r="H236" s="14"/>
      <c r="I236" s="14"/>
      <c r="J236" s="18"/>
      <c r="K236" s="27"/>
      <c r="L236" s="27"/>
      <c r="M236" s="18"/>
      <c r="N236" s="18"/>
      <c r="O236" s="18"/>
      <c r="P236" s="18"/>
      <c r="Q236" s="18"/>
    </row>
    <row r="237" spans="1:17" s="13" customFormat="1">
      <c r="A237" s="18"/>
      <c r="B237" s="25"/>
      <c r="C237" s="26"/>
      <c r="D237" s="14"/>
      <c r="E237" s="14"/>
      <c r="F237" s="14"/>
      <c r="G237" s="14"/>
      <c r="H237" s="14"/>
      <c r="I237" s="14"/>
      <c r="J237" s="14"/>
      <c r="K237" s="17"/>
      <c r="L237" s="17"/>
      <c r="M237" s="14"/>
      <c r="N237" s="14"/>
      <c r="O237" s="16"/>
      <c r="P237" s="16"/>
      <c r="Q237" s="16"/>
    </row>
    <row r="238" spans="1:17" s="13" customFormat="1">
      <c r="A238" s="18"/>
      <c r="B238" s="25"/>
      <c r="C238" s="26"/>
      <c r="D238" s="14"/>
      <c r="E238" s="14"/>
      <c r="F238" s="14"/>
      <c r="G238" s="14"/>
      <c r="H238" s="14"/>
      <c r="I238" s="14"/>
      <c r="J238" s="14"/>
      <c r="K238" s="17"/>
      <c r="L238" s="17"/>
      <c r="M238" s="17"/>
      <c r="N238" s="17"/>
      <c r="O238" s="12"/>
      <c r="P238" s="12"/>
      <c r="Q238" s="12"/>
    </row>
    <row r="239" spans="1:17" s="13" customFormat="1">
      <c r="A239" s="33"/>
      <c r="B239" s="25"/>
      <c r="C239" s="449"/>
      <c r="D239" s="449"/>
      <c r="E239" s="449"/>
      <c r="F239" s="449"/>
      <c r="G239" s="449"/>
      <c r="H239" s="449"/>
      <c r="I239" s="33"/>
      <c r="J239" s="33"/>
      <c r="K239" s="33"/>
      <c r="L239" s="33"/>
      <c r="M239" s="33"/>
      <c r="N239" s="33"/>
      <c r="O239" s="33"/>
      <c r="P239" s="33"/>
      <c r="Q239" s="33"/>
    </row>
    <row r="240" spans="1:17" s="13" customFormat="1">
      <c r="A240" s="18"/>
      <c r="B240" s="25"/>
      <c r="C240" s="34"/>
      <c r="D240" s="14"/>
      <c r="E240" s="14"/>
      <c r="F240" s="14"/>
      <c r="G240" s="14"/>
      <c r="H240" s="14"/>
      <c r="I240" s="14"/>
      <c r="J240" s="18"/>
      <c r="K240" s="27"/>
      <c r="L240" s="27"/>
      <c r="M240" s="27"/>
      <c r="N240" s="27"/>
      <c r="O240" s="27"/>
      <c r="P240" s="27"/>
      <c r="Q240" s="27"/>
    </row>
    <row r="241" spans="1:17" s="13" customFormat="1">
      <c r="A241" s="18"/>
      <c r="B241" s="25"/>
      <c r="C241" s="34"/>
      <c r="D241" s="14"/>
      <c r="E241" s="14"/>
      <c r="F241" s="14"/>
      <c r="G241" s="14"/>
      <c r="H241" s="14"/>
      <c r="I241" s="14"/>
      <c r="J241" s="14"/>
      <c r="K241" s="17"/>
      <c r="L241" s="17"/>
      <c r="M241" s="17"/>
      <c r="N241" s="17"/>
      <c r="O241" s="12"/>
      <c r="P241" s="12"/>
      <c r="Q241" s="12"/>
    </row>
    <row r="242" spans="1:17" s="13" customFormat="1">
      <c r="A242" s="18"/>
      <c r="B242" s="25"/>
      <c r="C242" s="26"/>
      <c r="D242" s="14"/>
      <c r="E242" s="14"/>
      <c r="F242" s="14"/>
      <c r="G242" s="14"/>
      <c r="H242" s="14"/>
      <c r="I242" s="14"/>
      <c r="J242" s="14"/>
      <c r="K242" s="17"/>
      <c r="L242" s="17"/>
      <c r="M242" s="17"/>
      <c r="N242" s="17"/>
      <c r="O242" s="12"/>
      <c r="P242" s="12"/>
      <c r="Q242" s="12"/>
    </row>
    <row r="243" spans="1:17" s="13" customFormat="1">
      <c r="A243" s="18"/>
      <c r="B243" s="25"/>
      <c r="C243" s="26"/>
      <c r="D243" s="14"/>
      <c r="E243" s="14"/>
      <c r="F243" s="14"/>
      <c r="G243" s="14"/>
      <c r="H243" s="14"/>
      <c r="I243" s="14"/>
      <c r="J243" s="18"/>
      <c r="K243" s="27"/>
      <c r="L243" s="27"/>
      <c r="M243" s="18"/>
      <c r="N243" s="18"/>
      <c r="O243" s="18"/>
      <c r="P243" s="18"/>
      <c r="Q243" s="18"/>
    </row>
    <row r="244" spans="1:17" s="13" customFormat="1">
      <c r="A244" s="18"/>
      <c r="B244" s="25"/>
      <c r="C244" s="26"/>
      <c r="D244" s="14"/>
      <c r="E244" s="14"/>
      <c r="F244" s="14"/>
      <c r="G244" s="14"/>
      <c r="H244" s="14"/>
      <c r="I244" s="14"/>
      <c r="J244" s="14"/>
      <c r="K244" s="17"/>
      <c r="L244" s="17"/>
      <c r="M244" s="14"/>
      <c r="N244" s="14"/>
      <c r="O244" s="16"/>
      <c r="P244" s="16"/>
      <c r="Q244" s="16"/>
    </row>
    <row r="245" spans="1:17" s="13" customFormat="1">
      <c r="A245" s="18"/>
      <c r="B245" s="25"/>
      <c r="C245" s="26"/>
      <c r="D245" s="14"/>
      <c r="E245" s="14"/>
      <c r="F245" s="14"/>
      <c r="G245" s="14"/>
      <c r="H245" s="14"/>
      <c r="I245" s="14"/>
      <c r="J245" s="14"/>
      <c r="K245" s="17"/>
      <c r="L245" s="17"/>
      <c r="M245" s="17"/>
      <c r="N245" s="17"/>
      <c r="O245" s="12"/>
      <c r="P245" s="12"/>
      <c r="Q245" s="12"/>
    </row>
    <row r="246" spans="1:17" s="13" customFormat="1">
      <c r="A246" s="18"/>
      <c r="B246" s="25"/>
      <c r="C246" s="26"/>
      <c r="D246" s="14"/>
      <c r="E246" s="14"/>
      <c r="F246" s="14"/>
      <c r="G246" s="14"/>
      <c r="H246" s="14"/>
      <c r="I246" s="14"/>
      <c r="J246" s="18"/>
      <c r="K246" s="27"/>
      <c r="L246" s="27"/>
      <c r="M246" s="18"/>
      <c r="N246" s="18"/>
      <c r="O246" s="18"/>
      <c r="P246" s="18"/>
      <c r="Q246" s="18"/>
    </row>
    <row r="247" spans="1:17" s="13" customFormat="1">
      <c r="A247" s="18"/>
      <c r="B247" s="25"/>
      <c r="C247" s="26"/>
      <c r="D247" s="14"/>
      <c r="E247" s="14"/>
      <c r="F247" s="14"/>
      <c r="G247" s="14"/>
      <c r="H247" s="14"/>
      <c r="I247" s="14"/>
      <c r="J247" s="14"/>
      <c r="K247" s="17"/>
      <c r="L247" s="17"/>
      <c r="M247" s="14"/>
      <c r="N247" s="14"/>
      <c r="O247" s="16"/>
      <c r="P247" s="16"/>
      <c r="Q247" s="16"/>
    </row>
    <row r="248" spans="1:17" s="13" customFormat="1">
      <c r="A248" s="18"/>
      <c r="B248" s="25"/>
      <c r="C248" s="26"/>
      <c r="D248" s="14"/>
      <c r="E248" s="14"/>
      <c r="F248" s="14"/>
      <c r="G248" s="14"/>
      <c r="H248" s="14"/>
      <c r="I248" s="14"/>
      <c r="J248" s="14"/>
      <c r="K248" s="17"/>
      <c r="L248" s="17"/>
      <c r="M248" s="17"/>
      <c r="N248" s="17"/>
      <c r="O248" s="12"/>
      <c r="P248" s="12"/>
      <c r="Q248" s="12"/>
    </row>
    <row r="249" spans="1:17" s="36" customFormat="1">
      <c r="A249" s="450"/>
      <c r="B249" s="450"/>
      <c r="C249" s="450"/>
      <c r="D249" s="450"/>
      <c r="E249" s="450"/>
      <c r="F249" s="450"/>
      <c r="G249" s="450"/>
      <c r="H249" s="450"/>
      <c r="I249" s="18"/>
      <c r="J249" s="18"/>
      <c r="K249" s="27"/>
      <c r="L249" s="27"/>
      <c r="M249" s="18"/>
      <c r="N249" s="18"/>
      <c r="O249" s="18"/>
      <c r="P249" s="18"/>
      <c r="Q249" s="18"/>
    </row>
    <row r="250" spans="1:17" s="36" customFormat="1">
      <c r="A250" s="450"/>
      <c r="B250" s="450"/>
      <c r="C250" s="450"/>
      <c r="D250" s="450"/>
      <c r="E250" s="450"/>
      <c r="F250" s="450"/>
      <c r="G250" s="450"/>
      <c r="H250" s="450"/>
      <c r="I250" s="18"/>
      <c r="J250" s="14"/>
      <c r="K250" s="17"/>
      <c r="L250" s="17"/>
      <c r="M250" s="14"/>
      <c r="N250" s="14"/>
      <c r="O250" s="16"/>
      <c r="P250" s="16"/>
      <c r="Q250" s="16"/>
    </row>
    <row r="251" spans="1:17" s="36" customFormat="1">
      <c r="A251" s="450"/>
      <c r="B251" s="450"/>
      <c r="C251" s="450"/>
      <c r="D251" s="450"/>
      <c r="E251" s="450"/>
      <c r="F251" s="450"/>
      <c r="G251" s="450"/>
      <c r="H251" s="450"/>
      <c r="I251" s="18"/>
      <c r="J251" s="14"/>
      <c r="K251" s="17"/>
      <c r="L251" s="17"/>
      <c r="M251" s="17"/>
      <c r="N251" s="17"/>
      <c r="O251" s="12"/>
      <c r="P251" s="12"/>
      <c r="Q251" s="12"/>
    </row>
    <row r="252" spans="1:17" s="13" customFormat="1">
      <c r="A252" s="18"/>
      <c r="B252" s="25"/>
      <c r="C252" s="26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</row>
    <row r="253" spans="1:17">
      <c r="A253" s="37"/>
      <c r="C253" s="39"/>
      <c r="D253" s="40"/>
      <c r="E253" s="40"/>
      <c r="F253" s="40"/>
      <c r="G253" s="40"/>
      <c r="H253" s="40"/>
      <c r="I253" s="40"/>
      <c r="J253" s="40"/>
      <c r="K253" s="40"/>
      <c r="L253" s="40"/>
      <c r="M253" s="40"/>
      <c r="N253" s="40"/>
    </row>
    <row r="254" spans="1:17">
      <c r="A254" s="37"/>
      <c r="C254" s="39"/>
      <c r="D254" s="40"/>
      <c r="E254" s="40"/>
      <c r="F254" s="40"/>
      <c r="G254" s="40"/>
      <c r="H254" s="40"/>
      <c r="I254" s="40"/>
      <c r="J254" s="40"/>
      <c r="K254" s="40"/>
      <c r="L254" s="40"/>
      <c r="M254" s="40"/>
      <c r="N254" s="40"/>
    </row>
    <row r="255" spans="1:17">
      <c r="A255" s="37"/>
      <c r="C255" s="39"/>
      <c r="D255" s="40"/>
      <c r="E255" s="40"/>
      <c r="F255" s="40"/>
      <c r="G255" s="40"/>
      <c r="H255" s="40"/>
      <c r="I255" s="40"/>
      <c r="J255" s="40"/>
      <c r="K255" s="40"/>
      <c r="L255" s="40"/>
      <c r="M255" s="40"/>
      <c r="N255" s="40"/>
    </row>
    <row r="256" spans="1:17">
      <c r="A256" s="37"/>
      <c r="C256" s="39"/>
      <c r="D256" s="40"/>
      <c r="E256" s="40"/>
      <c r="F256" s="40"/>
      <c r="G256" s="40"/>
      <c r="H256" s="40"/>
      <c r="I256" s="40"/>
      <c r="J256" s="40"/>
      <c r="K256" s="40"/>
      <c r="L256" s="40"/>
      <c r="M256" s="40"/>
      <c r="N256" s="40"/>
    </row>
    <row r="257" spans="1:14">
      <c r="A257" s="37"/>
      <c r="C257" s="39"/>
      <c r="D257" s="40"/>
      <c r="E257" s="40"/>
      <c r="F257" s="40"/>
      <c r="G257" s="40"/>
      <c r="H257" s="40"/>
      <c r="I257" s="40"/>
      <c r="J257" s="40"/>
      <c r="K257" s="40"/>
      <c r="L257" s="40"/>
      <c r="M257" s="40"/>
      <c r="N257" s="40"/>
    </row>
    <row r="258" spans="1:14">
      <c r="A258" s="37"/>
      <c r="C258" s="39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</row>
    <row r="259" spans="1:14">
      <c r="A259" s="37"/>
      <c r="C259" s="39"/>
      <c r="D259" s="40"/>
      <c r="E259" s="40"/>
      <c r="F259" s="40"/>
      <c r="G259" s="40"/>
      <c r="H259" s="40"/>
      <c r="I259" s="40"/>
      <c r="J259" s="40"/>
      <c r="K259" s="40"/>
      <c r="L259" s="40"/>
      <c r="M259" s="40"/>
      <c r="N259" s="40"/>
    </row>
    <row r="260" spans="1:14">
      <c r="A260" s="37"/>
      <c r="C260" s="39"/>
      <c r="D260" s="40"/>
      <c r="E260" s="40"/>
      <c r="F260" s="40"/>
      <c r="G260" s="40"/>
      <c r="H260" s="40"/>
      <c r="I260" s="40"/>
      <c r="J260" s="40"/>
      <c r="K260" s="40"/>
      <c r="L260" s="40"/>
      <c r="M260" s="40"/>
      <c r="N260" s="40"/>
    </row>
    <row r="261" spans="1:14">
      <c r="A261" s="37"/>
      <c r="C261" s="39"/>
      <c r="D261" s="40"/>
      <c r="E261" s="40"/>
      <c r="F261" s="40"/>
      <c r="G261" s="40"/>
      <c r="H261" s="40"/>
      <c r="I261" s="40"/>
      <c r="J261" s="40"/>
      <c r="K261" s="40"/>
      <c r="L261" s="40"/>
      <c r="M261" s="40"/>
      <c r="N261" s="40"/>
    </row>
    <row r="262" spans="1:14">
      <c r="A262" s="37"/>
      <c r="C262" s="39"/>
      <c r="D262" s="40"/>
      <c r="E262" s="40"/>
      <c r="F262" s="40"/>
      <c r="G262" s="40"/>
      <c r="H262" s="40"/>
      <c r="I262" s="40"/>
      <c r="J262" s="40"/>
      <c r="K262" s="40"/>
      <c r="L262" s="40"/>
      <c r="M262" s="40"/>
      <c r="N262" s="40"/>
    </row>
    <row r="263" spans="1:14">
      <c r="A263" s="37"/>
      <c r="C263" s="39"/>
      <c r="D263" s="40"/>
      <c r="E263" s="40"/>
      <c r="F263" s="40"/>
      <c r="G263" s="40"/>
      <c r="H263" s="40"/>
      <c r="I263" s="40"/>
      <c r="J263" s="40"/>
      <c r="K263" s="40"/>
      <c r="L263" s="40"/>
      <c r="M263" s="40"/>
      <c r="N263" s="40"/>
    </row>
    <row r="264" spans="1:14">
      <c r="A264" s="37"/>
      <c r="C264" s="39"/>
      <c r="D264" s="40"/>
      <c r="E264" s="40"/>
      <c r="F264" s="40"/>
      <c r="G264" s="40"/>
      <c r="H264" s="40"/>
      <c r="I264" s="40"/>
      <c r="J264" s="40"/>
      <c r="K264" s="40"/>
      <c r="L264" s="40"/>
      <c r="M264" s="40"/>
      <c r="N264" s="40"/>
    </row>
    <row r="265" spans="1:14">
      <c r="A265" s="37"/>
      <c r="C265" s="39"/>
      <c r="D265" s="40"/>
      <c r="E265" s="40"/>
      <c r="F265" s="40"/>
      <c r="G265" s="40"/>
      <c r="H265" s="40"/>
      <c r="I265" s="40"/>
      <c r="J265" s="40"/>
      <c r="K265" s="40"/>
      <c r="L265" s="40"/>
      <c r="M265" s="40"/>
      <c r="N265" s="40"/>
    </row>
    <row r="266" spans="1:14">
      <c r="A266" s="37"/>
      <c r="C266" s="39"/>
      <c r="D266" s="40"/>
      <c r="E266" s="40"/>
      <c r="F266" s="40"/>
      <c r="G266" s="40"/>
      <c r="H266" s="40"/>
      <c r="I266" s="40"/>
      <c r="J266" s="40"/>
      <c r="K266" s="40"/>
      <c r="L266" s="40"/>
      <c r="M266" s="40"/>
      <c r="N266" s="40"/>
    </row>
    <row r="267" spans="1:14">
      <c r="A267" s="37"/>
      <c r="C267" s="39"/>
      <c r="D267" s="40"/>
      <c r="E267" s="40"/>
      <c r="F267" s="40"/>
      <c r="G267" s="40"/>
      <c r="H267" s="40"/>
      <c r="I267" s="40"/>
      <c r="J267" s="40"/>
      <c r="K267" s="40"/>
      <c r="L267" s="40"/>
      <c r="M267" s="40"/>
      <c r="N267" s="40"/>
    </row>
    <row r="268" spans="1:14">
      <c r="A268" s="37"/>
      <c r="C268" s="39"/>
      <c r="D268" s="40"/>
      <c r="E268" s="40"/>
      <c r="F268" s="40"/>
      <c r="G268" s="40"/>
      <c r="H268" s="40"/>
      <c r="I268" s="40"/>
      <c r="J268" s="40"/>
      <c r="K268" s="40"/>
      <c r="L268" s="40"/>
      <c r="M268" s="40"/>
      <c r="N268" s="40"/>
    </row>
    <row r="269" spans="1:14">
      <c r="A269" s="37"/>
      <c r="C269" s="39"/>
      <c r="D269" s="40"/>
      <c r="E269" s="40"/>
      <c r="F269" s="40"/>
      <c r="G269" s="40"/>
      <c r="H269" s="40"/>
      <c r="I269" s="40"/>
      <c r="J269" s="40"/>
      <c r="K269" s="40"/>
      <c r="L269" s="40"/>
      <c r="M269" s="40"/>
      <c r="N269" s="40"/>
    </row>
    <row r="270" spans="1:14">
      <c r="A270" s="37"/>
      <c r="C270" s="39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</row>
    <row r="271" spans="1:14">
      <c r="A271" s="37"/>
      <c r="C271" s="39"/>
      <c r="D271" s="40"/>
      <c r="E271" s="40"/>
      <c r="F271" s="40"/>
      <c r="G271" s="40"/>
      <c r="H271" s="40"/>
      <c r="I271" s="40"/>
      <c r="J271" s="40"/>
      <c r="K271" s="40"/>
      <c r="L271" s="40"/>
      <c r="M271" s="40"/>
      <c r="N271" s="40"/>
    </row>
    <row r="272" spans="1:14">
      <c r="A272" s="37"/>
      <c r="C272" s="39"/>
      <c r="D272" s="40"/>
      <c r="E272" s="40"/>
      <c r="F272" s="40"/>
      <c r="G272" s="40"/>
      <c r="H272" s="40"/>
      <c r="I272" s="40"/>
      <c r="J272" s="40"/>
      <c r="K272" s="40"/>
      <c r="L272" s="40"/>
      <c r="M272" s="40"/>
      <c r="N272" s="40"/>
    </row>
    <row r="273" spans="1:14">
      <c r="A273" s="37"/>
      <c r="C273" s="39"/>
      <c r="D273" s="40"/>
      <c r="E273" s="40"/>
      <c r="F273" s="40"/>
      <c r="G273" s="40"/>
      <c r="H273" s="40"/>
      <c r="I273" s="40"/>
      <c r="J273" s="40"/>
      <c r="K273" s="40"/>
      <c r="L273" s="40"/>
      <c r="M273" s="40"/>
      <c r="N273" s="40"/>
    </row>
    <row r="274" spans="1:14">
      <c r="A274" s="37"/>
      <c r="C274" s="39"/>
      <c r="D274" s="40"/>
      <c r="E274" s="40"/>
      <c r="F274" s="40"/>
      <c r="G274" s="40"/>
      <c r="H274" s="40"/>
      <c r="I274" s="40"/>
      <c r="J274" s="40"/>
      <c r="K274" s="40"/>
      <c r="L274" s="40"/>
      <c r="M274" s="40"/>
      <c r="N274" s="40"/>
    </row>
    <row r="275" spans="1:14">
      <c r="A275" s="37"/>
      <c r="C275" s="39"/>
      <c r="D275" s="40"/>
      <c r="E275" s="40"/>
      <c r="F275" s="40"/>
      <c r="G275" s="40"/>
      <c r="H275" s="40"/>
      <c r="I275" s="40"/>
      <c r="J275" s="40"/>
      <c r="K275" s="40"/>
      <c r="L275" s="40"/>
      <c r="M275" s="40"/>
      <c r="N275" s="40"/>
    </row>
    <row r="276" spans="1:14">
      <c r="A276" s="37"/>
      <c r="C276" s="39"/>
      <c r="D276" s="40"/>
      <c r="E276" s="40"/>
      <c r="F276" s="40"/>
      <c r="G276" s="40"/>
      <c r="H276" s="40"/>
      <c r="I276" s="40"/>
      <c r="J276" s="40"/>
      <c r="K276" s="40"/>
      <c r="L276" s="40"/>
      <c r="M276" s="40"/>
      <c r="N276" s="40"/>
    </row>
    <row r="277" spans="1:14">
      <c r="A277" s="37"/>
      <c r="C277" s="39"/>
      <c r="D277" s="40"/>
      <c r="E277" s="40"/>
      <c r="F277" s="40"/>
      <c r="G277" s="40"/>
      <c r="H277" s="40"/>
      <c r="I277" s="40"/>
      <c r="J277" s="40"/>
      <c r="K277" s="40"/>
      <c r="L277" s="40"/>
      <c r="M277" s="40"/>
      <c r="N277" s="40"/>
    </row>
    <row r="278" spans="1:14">
      <c r="A278" s="37"/>
      <c r="C278" s="39"/>
      <c r="D278" s="40"/>
      <c r="E278" s="40"/>
      <c r="F278" s="40"/>
      <c r="G278" s="40"/>
      <c r="H278" s="40"/>
      <c r="I278" s="40"/>
      <c r="J278" s="40"/>
      <c r="K278" s="40"/>
      <c r="L278" s="40"/>
      <c r="M278" s="40"/>
      <c r="N278" s="40"/>
    </row>
    <row r="279" spans="1:14">
      <c r="A279" s="37"/>
      <c r="C279" s="39"/>
      <c r="D279" s="40"/>
      <c r="E279" s="40"/>
      <c r="F279" s="40"/>
      <c r="G279" s="40"/>
      <c r="H279" s="40"/>
      <c r="I279" s="40"/>
      <c r="J279" s="40"/>
      <c r="K279" s="40"/>
      <c r="L279" s="40"/>
      <c r="M279" s="40"/>
      <c r="N279" s="40"/>
    </row>
    <row r="280" spans="1:14">
      <c r="A280" s="37"/>
      <c r="C280" s="39"/>
      <c r="D280" s="40"/>
      <c r="E280" s="40"/>
      <c r="F280" s="40"/>
      <c r="G280" s="40"/>
      <c r="H280" s="40"/>
      <c r="I280" s="40"/>
      <c r="J280" s="40"/>
      <c r="K280" s="40"/>
      <c r="L280" s="40"/>
      <c r="M280" s="40"/>
      <c r="N280" s="40"/>
    </row>
    <row r="281" spans="1:14">
      <c r="A281" s="37"/>
      <c r="C281" s="39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</row>
    <row r="282" spans="1:14">
      <c r="A282" s="37"/>
      <c r="C282" s="39"/>
      <c r="D282" s="40"/>
      <c r="E282" s="40"/>
      <c r="F282" s="40"/>
      <c r="G282" s="40"/>
      <c r="H282" s="40"/>
      <c r="I282" s="40"/>
      <c r="J282" s="40"/>
      <c r="K282" s="40"/>
      <c r="L282" s="40"/>
      <c r="M282" s="40"/>
      <c r="N282" s="40"/>
    </row>
    <row r="283" spans="1:14">
      <c r="A283" s="37"/>
      <c r="C283" s="39"/>
      <c r="D283" s="40"/>
      <c r="E283" s="40"/>
      <c r="F283" s="40"/>
      <c r="G283" s="40"/>
      <c r="H283" s="40"/>
      <c r="I283" s="40"/>
      <c r="J283" s="40"/>
      <c r="K283" s="40"/>
      <c r="L283" s="40"/>
      <c r="M283" s="40"/>
      <c r="N283" s="40"/>
    </row>
    <row r="284" spans="1:14">
      <c r="A284" s="37"/>
      <c r="C284" s="39"/>
      <c r="D284" s="40"/>
      <c r="E284" s="40"/>
      <c r="F284" s="40"/>
      <c r="G284" s="40"/>
      <c r="H284" s="40"/>
      <c r="I284" s="40"/>
      <c r="J284" s="40"/>
      <c r="K284" s="40"/>
      <c r="L284" s="40"/>
      <c r="M284" s="40"/>
      <c r="N284" s="40"/>
    </row>
    <row r="285" spans="1:14">
      <c r="A285" s="37"/>
      <c r="C285" s="39"/>
      <c r="D285" s="40"/>
      <c r="E285" s="40"/>
      <c r="F285" s="40"/>
      <c r="G285" s="40"/>
      <c r="H285" s="40"/>
      <c r="I285" s="40"/>
      <c r="J285" s="40"/>
      <c r="K285" s="40"/>
      <c r="L285" s="40"/>
      <c r="M285" s="40"/>
      <c r="N285" s="40"/>
    </row>
    <row r="286" spans="1:14">
      <c r="A286" s="37"/>
      <c r="C286" s="39"/>
      <c r="D286" s="40"/>
      <c r="E286" s="40"/>
      <c r="F286" s="40"/>
      <c r="G286" s="40"/>
      <c r="H286" s="40"/>
      <c r="I286" s="40"/>
      <c r="J286" s="40"/>
      <c r="K286" s="40"/>
      <c r="L286" s="40"/>
      <c r="M286" s="40"/>
      <c r="N286" s="40"/>
    </row>
    <row r="287" spans="1:14">
      <c r="A287" s="37"/>
      <c r="C287" s="39"/>
      <c r="D287" s="40"/>
      <c r="E287" s="40"/>
      <c r="F287" s="40"/>
      <c r="G287" s="40"/>
      <c r="H287" s="40"/>
      <c r="I287" s="40"/>
      <c r="J287" s="40"/>
      <c r="K287" s="40"/>
      <c r="L287" s="40"/>
      <c r="M287" s="40"/>
      <c r="N287" s="40"/>
    </row>
    <row r="288" spans="1:14">
      <c r="A288" s="37"/>
      <c r="C288" s="39"/>
      <c r="D288" s="40"/>
      <c r="E288" s="40"/>
      <c r="F288" s="40"/>
      <c r="G288" s="40"/>
      <c r="H288" s="40"/>
      <c r="I288" s="40"/>
      <c r="J288" s="40"/>
      <c r="K288" s="40"/>
      <c r="L288" s="40"/>
      <c r="M288" s="40"/>
      <c r="N288" s="40"/>
    </row>
    <row r="289" spans="1:14">
      <c r="A289" s="37"/>
      <c r="C289" s="39"/>
      <c r="D289" s="40"/>
      <c r="E289" s="40"/>
      <c r="F289" s="40"/>
      <c r="G289" s="40"/>
      <c r="H289" s="40"/>
      <c r="I289" s="40"/>
      <c r="J289" s="40"/>
      <c r="K289" s="40"/>
      <c r="L289" s="40"/>
      <c r="M289" s="40"/>
      <c r="N289" s="40"/>
    </row>
    <row r="290" spans="1:14">
      <c r="A290" s="37"/>
      <c r="C290" s="39"/>
      <c r="D290" s="40"/>
      <c r="E290" s="40"/>
      <c r="F290" s="40"/>
      <c r="G290" s="40"/>
      <c r="H290" s="40"/>
      <c r="I290" s="40"/>
      <c r="J290" s="40"/>
      <c r="K290" s="40"/>
      <c r="L290" s="40"/>
      <c r="M290" s="40"/>
      <c r="N290" s="40"/>
    </row>
    <row r="291" spans="1:14">
      <c r="A291" s="37"/>
      <c r="C291" s="39"/>
      <c r="D291" s="40"/>
      <c r="E291" s="40"/>
      <c r="F291" s="40"/>
      <c r="G291" s="40"/>
      <c r="H291" s="40"/>
      <c r="I291" s="40"/>
      <c r="J291" s="40"/>
      <c r="K291" s="40"/>
      <c r="L291" s="40"/>
      <c r="M291" s="40"/>
      <c r="N291" s="40"/>
    </row>
    <row r="292" spans="1:14">
      <c r="A292" s="37"/>
      <c r="C292" s="39"/>
      <c r="D292" s="40"/>
      <c r="E292" s="40"/>
      <c r="F292" s="40"/>
      <c r="G292" s="40"/>
      <c r="H292" s="40"/>
      <c r="I292" s="40"/>
      <c r="J292" s="40"/>
      <c r="K292" s="40"/>
      <c r="L292" s="40"/>
      <c r="M292" s="40"/>
      <c r="N292" s="40"/>
    </row>
    <row r="293" spans="1:14">
      <c r="A293" s="37"/>
      <c r="C293" s="39"/>
      <c r="D293" s="40"/>
      <c r="E293" s="40"/>
      <c r="F293" s="40"/>
      <c r="G293" s="40"/>
      <c r="H293" s="40"/>
      <c r="I293" s="40"/>
      <c r="J293" s="40"/>
      <c r="K293" s="40"/>
      <c r="L293" s="40"/>
      <c r="M293" s="40"/>
      <c r="N293" s="40"/>
    </row>
    <row r="294" spans="1:14">
      <c r="A294" s="37"/>
      <c r="C294" s="39"/>
      <c r="D294" s="40"/>
      <c r="E294" s="40"/>
      <c r="F294" s="40"/>
      <c r="G294" s="40"/>
      <c r="H294" s="40"/>
      <c r="I294" s="40"/>
      <c r="J294" s="40"/>
      <c r="K294" s="40"/>
      <c r="L294" s="40"/>
      <c r="M294" s="40"/>
      <c r="N294" s="40"/>
    </row>
    <row r="295" spans="1:14">
      <c r="A295" s="37"/>
      <c r="C295" s="39"/>
      <c r="D295" s="40"/>
      <c r="E295" s="40"/>
      <c r="F295" s="40"/>
      <c r="G295" s="40"/>
      <c r="H295" s="40"/>
      <c r="I295" s="40"/>
      <c r="J295" s="40"/>
      <c r="K295" s="40"/>
      <c r="L295" s="40"/>
      <c r="M295" s="40"/>
      <c r="N295" s="40"/>
    </row>
    <row r="296" spans="1:14">
      <c r="A296" s="37"/>
      <c r="C296" s="39"/>
      <c r="D296" s="40"/>
      <c r="E296" s="40"/>
      <c r="F296" s="40"/>
      <c r="G296" s="40"/>
      <c r="H296" s="40"/>
      <c r="I296" s="40"/>
      <c r="J296" s="40"/>
      <c r="K296" s="40"/>
      <c r="L296" s="40"/>
      <c r="M296" s="40"/>
      <c r="N296" s="40"/>
    </row>
    <row r="297" spans="1:14">
      <c r="A297" s="37"/>
      <c r="C297" s="39"/>
      <c r="D297" s="40"/>
      <c r="E297" s="40"/>
      <c r="F297" s="40"/>
      <c r="G297" s="40"/>
      <c r="H297" s="40"/>
      <c r="I297" s="40"/>
      <c r="J297" s="40"/>
      <c r="K297" s="40"/>
      <c r="L297" s="40"/>
      <c r="M297" s="40"/>
      <c r="N297" s="40"/>
    </row>
    <row r="298" spans="1:14">
      <c r="A298" s="37"/>
      <c r="C298" s="39"/>
      <c r="D298" s="40"/>
      <c r="E298" s="40"/>
      <c r="F298" s="40"/>
      <c r="G298" s="40"/>
      <c r="H298" s="40"/>
      <c r="I298" s="40"/>
      <c r="J298" s="40"/>
      <c r="K298" s="40"/>
      <c r="L298" s="40"/>
      <c r="M298" s="40"/>
      <c r="N298" s="40"/>
    </row>
    <row r="299" spans="1:14">
      <c r="A299" s="37"/>
      <c r="C299" s="39"/>
      <c r="D299" s="40"/>
      <c r="E299" s="40"/>
      <c r="F299" s="40"/>
      <c r="G299" s="40"/>
      <c r="H299" s="40"/>
      <c r="I299" s="40"/>
      <c r="J299" s="40"/>
      <c r="K299" s="40"/>
      <c r="L299" s="40"/>
      <c r="M299" s="40"/>
      <c r="N299" s="40"/>
    </row>
    <row r="300" spans="1:14">
      <c r="A300" s="37"/>
      <c r="C300" s="39"/>
      <c r="D300" s="40"/>
      <c r="E300" s="40"/>
      <c r="F300" s="40"/>
      <c r="G300" s="40"/>
      <c r="H300" s="40"/>
      <c r="I300" s="40"/>
      <c r="J300" s="40"/>
      <c r="K300" s="40"/>
      <c r="L300" s="40"/>
      <c r="M300" s="40"/>
      <c r="N300" s="40"/>
    </row>
    <row r="301" spans="1:14">
      <c r="A301" s="37"/>
      <c r="C301" s="39"/>
      <c r="D301" s="40"/>
      <c r="E301" s="40"/>
      <c r="F301" s="40"/>
      <c r="G301" s="40"/>
      <c r="H301" s="40"/>
      <c r="I301" s="40"/>
      <c r="J301" s="40"/>
      <c r="K301" s="40"/>
      <c r="L301" s="40"/>
      <c r="M301" s="40"/>
      <c r="N301" s="40"/>
    </row>
    <row r="302" spans="1:14">
      <c r="A302" s="37"/>
      <c r="C302" s="39"/>
      <c r="D302" s="40"/>
      <c r="E302" s="40"/>
      <c r="F302" s="40"/>
      <c r="G302" s="40"/>
      <c r="H302" s="40"/>
      <c r="I302" s="40"/>
      <c r="J302" s="40"/>
      <c r="K302" s="40"/>
      <c r="L302" s="40"/>
      <c r="M302" s="40"/>
      <c r="N302" s="40"/>
    </row>
    <row r="303" spans="1:14">
      <c r="A303" s="37"/>
      <c r="C303" s="39"/>
      <c r="D303" s="40"/>
      <c r="E303" s="40"/>
      <c r="F303" s="40"/>
      <c r="G303" s="40"/>
      <c r="H303" s="40"/>
      <c r="I303" s="40"/>
      <c r="J303" s="40"/>
      <c r="K303" s="40"/>
      <c r="L303" s="40"/>
      <c r="M303" s="40"/>
      <c r="N303" s="40"/>
    </row>
    <row r="304" spans="1:14">
      <c r="A304" s="37"/>
      <c r="C304" s="39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</row>
    <row r="305" spans="1:14">
      <c r="A305" s="37"/>
      <c r="C305" s="39"/>
      <c r="D305" s="40"/>
      <c r="E305" s="40"/>
      <c r="F305" s="40"/>
      <c r="G305" s="40"/>
      <c r="H305" s="40"/>
      <c r="I305" s="40"/>
      <c r="J305" s="40"/>
      <c r="K305" s="40"/>
      <c r="L305" s="40"/>
      <c r="M305" s="40"/>
      <c r="N305" s="40"/>
    </row>
    <row r="306" spans="1:14">
      <c r="A306" s="37"/>
      <c r="C306" s="39"/>
      <c r="D306" s="40"/>
      <c r="E306" s="40"/>
      <c r="F306" s="40"/>
      <c r="G306" s="40"/>
      <c r="H306" s="40"/>
      <c r="I306" s="40"/>
      <c r="J306" s="40"/>
      <c r="K306" s="40"/>
      <c r="L306" s="40"/>
      <c r="M306" s="40"/>
      <c r="N306" s="40"/>
    </row>
    <row r="307" spans="1:14">
      <c r="A307" s="37"/>
      <c r="C307" s="39"/>
      <c r="D307" s="40"/>
      <c r="E307" s="40"/>
      <c r="F307" s="40"/>
      <c r="G307" s="40"/>
      <c r="H307" s="40"/>
      <c r="I307" s="40"/>
      <c r="J307" s="40"/>
      <c r="K307" s="40"/>
      <c r="L307" s="40"/>
      <c r="M307" s="40"/>
      <c r="N307" s="40"/>
    </row>
    <row r="308" spans="1:14">
      <c r="A308" s="37"/>
      <c r="C308" s="39"/>
      <c r="D308" s="40"/>
      <c r="E308" s="40"/>
      <c r="F308" s="40"/>
      <c r="G308" s="40"/>
      <c r="H308" s="40"/>
      <c r="I308" s="40"/>
      <c r="J308" s="40"/>
      <c r="K308" s="40"/>
      <c r="L308" s="40"/>
      <c r="M308" s="40"/>
      <c r="N308" s="40"/>
    </row>
    <row r="309" spans="1:14">
      <c r="A309" s="37"/>
      <c r="C309" s="39"/>
      <c r="D309" s="40"/>
      <c r="E309" s="40"/>
      <c r="F309" s="40"/>
      <c r="G309" s="40"/>
      <c r="H309" s="40"/>
      <c r="I309" s="40"/>
      <c r="J309" s="40"/>
      <c r="K309" s="40"/>
      <c r="L309" s="40"/>
      <c r="M309" s="40"/>
      <c r="N309" s="40"/>
    </row>
    <row r="310" spans="1:14">
      <c r="A310" s="37"/>
      <c r="C310" s="39"/>
      <c r="D310" s="40"/>
      <c r="E310" s="40"/>
      <c r="F310" s="40"/>
      <c r="G310" s="40"/>
      <c r="H310" s="40"/>
      <c r="I310" s="40"/>
      <c r="J310" s="40"/>
      <c r="K310" s="40"/>
      <c r="L310" s="40"/>
      <c r="M310" s="40"/>
      <c r="N310" s="40"/>
    </row>
    <row r="311" spans="1:14">
      <c r="A311" s="37"/>
      <c r="C311" s="39"/>
      <c r="D311" s="40"/>
      <c r="E311" s="40"/>
      <c r="F311" s="40"/>
      <c r="G311" s="40"/>
      <c r="H311" s="40"/>
      <c r="I311" s="40"/>
      <c r="J311" s="40"/>
      <c r="K311" s="40"/>
      <c r="L311" s="40"/>
      <c r="M311" s="40"/>
      <c r="N311" s="40"/>
    </row>
    <row r="312" spans="1:14">
      <c r="A312" s="37"/>
      <c r="C312" s="39"/>
      <c r="D312" s="40"/>
      <c r="E312" s="40"/>
      <c r="F312" s="40"/>
      <c r="G312" s="40"/>
      <c r="H312" s="40"/>
      <c r="I312" s="40"/>
      <c r="J312" s="40"/>
      <c r="K312" s="40"/>
      <c r="L312" s="40"/>
      <c r="M312" s="40"/>
      <c r="N312" s="40"/>
    </row>
    <row r="313" spans="1:14">
      <c r="A313" s="37"/>
      <c r="C313" s="39"/>
      <c r="D313" s="40"/>
      <c r="E313" s="40"/>
      <c r="F313" s="40"/>
      <c r="G313" s="40"/>
      <c r="H313" s="40"/>
      <c r="I313" s="40"/>
      <c r="J313" s="40"/>
      <c r="K313" s="40"/>
      <c r="L313" s="40"/>
      <c r="M313" s="40"/>
      <c r="N313" s="40"/>
    </row>
    <row r="314" spans="1:14">
      <c r="A314" s="37"/>
      <c r="C314" s="39"/>
      <c r="D314" s="40"/>
      <c r="E314" s="40"/>
      <c r="F314" s="40"/>
      <c r="G314" s="40"/>
      <c r="H314" s="40"/>
      <c r="I314" s="40"/>
      <c r="J314" s="40"/>
      <c r="K314" s="40"/>
      <c r="L314" s="40"/>
      <c r="M314" s="40"/>
      <c r="N314" s="40"/>
    </row>
    <row r="315" spans="1:14">
      <c r="A315" s="37"/>
      <c r="C315" s="39"/>
      <c r="D315" s="40"/>
      <c r="E315" s="40"/>
      <c r="F315" s="40"/>
      <c r="G315" s="40"/>
      <c r="H315" s="40"/>
      <c r="I315" s="40"/>
      <c r="J315" s="40"/>
      <c r="K315" s="40"/>
      <c r="L315" s="40"/>
      <c r="M315" s="40"/>
      <c r="N315" s="40"/>
    </row>
    <row r="316" spans="1:14">
      <c r="A316" s="37"/>
      <c r="C316" s="39"/>
      <c r="D316" s="40"/>
      <c r="E316" s="40"/>
      <c r="F316" s="40"/>
      <c r="G316" s="40"/>
      <c r="H316" s="40"/>
      <c r="I316" s="40"/>
      <c r="J316" s="40"/>
      <c r="K316" s="40"/>
      <c r="L316" s="40"/>
      <c r="M316" s="40"/>
      <c r="N316" s="40"/>
    </row>
    <row r="317" spans="1:14">
      <c r="A317" s="37"/>
      <c r="C317" s="39"/>
      <c r="D317" s="40"/>
      <c r="E317" s="40"/>
      <c r="F317" s="40"/>
      <c r="G317" s="40"/>
      <c r="H317" s="40"/>
      <c r="I317" s="40"/>
      <c r="J317" s="40"/>
      <c r="K317" s="40"/>
      <c r="L317" s="40"/>
      <c r="M317" s="40"/>
      <c r="N317" s="40"/>
    </row>
    <row r="318" spans="1:14">
      <c r="A318" s="37"/>
      <c r="C318" s="39"/>
      <c r="D318" s="40"/>
      <c r="E318" s="40"/>
      <c r="F318" s="40"/>
      <c r="G318" s="40"/>
      <c r="H318" s="40"/>
      <c r="I318" s="40"/>
      <c r="J318" s="40"/>
      <c r="K318" s="40"/>
      <c r="L318" s="40"/>
      <c r="M318" s="40"/>
      <c r="N318" s="40"/>
    </row>
    <row r="319" spans="1:14">
      <c r="A319" s="37"/>
      <c r="C319" s="39"/>
      <c r="D319" s="40"/>
      <c r="E319" s="40"/>
      <c r="F319" s="40"/>
      <c r="G319" s="40"/>
      <c r="H319" s="40"/>
      <c r="I319" s="40"/>
      <c r="J319" s="40"/>
      <c r="K319" s="40"/>
      <c r="L319" s="40"/>
      <c r="M319" s="40"/>
      <c r="N319" s="40"/>
    </row>
    <row r="320" spans="1:14">
      <c r="A320" s="37"/>
      <c r="C320" s="39"/>
      <c r="D320" s="40"/>
      <c r="E320" s="40"/>
      <c r="F320" s="40"/>
      <c r="G320" s="40"/>
      <c r="H320" s="40"/>
      <c r="I320" s="40"/>
      <c r="J320" s="40"/>
      <c r="K320" s="40"/>
      <c r="L320" s="40"/>
      <c r="M320" s="40"/>
      <c r="N320" s="40"/>
    </row>
    <row r="321" spans="1:14">
      <c r="A321" s="37"/>
      <c r="C321" s="39"/>
      <c r="D321" s="40"/>
      <c r="E321" s="40"/>
      <c r="F321" s="40"/>
      <c r="G321" s="40"/>
      <c r="H321" s="40"/>
      <c r="I321" s="40"/>
      <c r="J321" s="40"/>
      <c r="K321" s="40"/>
      <c r="L321" s="40"/>
      <c r="M321" s="40"/>
      <c r="N321" s="40"/>
    </row>
    <row r="322" spans="1:14">
      <c r="A322" s="37"/>
      <c r="C322" s="39"/>
      <c r="D322" s="40"/>
      <c r="E322" s="40"/>
      <c r="F322" s="40"/>
      <c r="G322" s="40"/>
      <c r="H322" s="40"/>
      <c r="I322" s="40"/>
      <c r="J322" s="40"/>
      <c r="K322" s="40"/>
      <c r="L322" s="40"/>
      <c r="M322" s="40"/>
      <c r="N322" s="40"/>
    </row>
    <row r="323" spans="1:14">
      <c r="A323" s="37"/>
      <c r="C323" s="39"/>
      <c r="D323" s="40"/>
      <c r="E323" s="40"/>
      <c r="F323" s="40"/>
      <c r="G323" s="40"/>
      <c r="H323" s="40"/>
      <c r="I323" s="40"/>
      <c r="J323" s="40"/>
      <c r="K323" s="40"/>
      <c r="L323" s="40"/>
      <c r="M323" s="40"/>
      <c r="N323" s="40"/>
    </row>
    <row r="324" spans="1:14">
      <c r="A324" s="37"/>
      <c r="C324" s="39"/>
      <c r="D324" s="40"/>
      <c r="E324" s="40"/>
      <c r="F324" s="40"/>
      <c r="G324" s="40"/>
      <c r="H324" s="40"/>
      <c r="I324" s="40"/>
      <c r="J324" s="40"/>
      <c r="K324" s="40"/>
      <c r="L324" s="40"/>
      <c r="M324" s="40"/>
      <c r="N324" s="40"/>
    </row>
    <row r="325" spans="1:14">
      <c r="A325" s="37"/>
      <c r="C325" s="39"/>
      <c r="D325" s="40"/>
      <c r="E325" s="40"/>
      <c r="F325" s="40"/>
      <c r="G325" s="40"/>
      <c r="H325" s="40"/>
      <c r="I325" s="40"/>
      <c r="J325" s="40"/>
      <c r="K325" s="40"/>
      <c r="L325" s="40"/>
      <c r="M325" s="40"/>
      <c r="N325" s="40"/>
    </row>
    <row r="326" spans="1:14">
      <c r="A326" s="37"/>
      <c r="C326" s="39"/>
      <c r="D326" s="40"/>
      <c r="E326" s="40"/>
      <c r="F326" s="40"/>
      <c r="G326" s="40"/>
      <c r="H326" s="40"/>
      <c r="I326" s="40"/>
      <c r="J326" s="40"/>
      <c r="K326" s="40"/>
      <c r="L326" s="40"/>
      <c r="M326" s="40"/>
      <c r="N326" s="40"/>
    </row>
    <row r="327" spans="1:14">
      <c r="A327" s="37"/>
      <c r="C327" s="39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</row>
    <row r="328" spans="1:14">
      <c r="A328" s="37"/>
      <c r="C328" s="39"/>
      <c r="D328" s="40"/>
      <c r="E328" s="40"/>
      <c r="F328" s="40"/>
      <c r="G328" s="40"/>
      <c r="H328" s="40"/>
      <c r="I328" s="40"/>
      <c r="J328" s="40"/>
      <c r="K328" s="40"/>
      <c r="L328" s="40"/>
      <c r="M328" s="40"/>
      <c r="N328" s="40"/>
    </row>
    <row r="329" spans="1:14">
      <c r="A329" s="37"/>
      <c r="C329" s="39"/>
      <c r="D329" s="40"/>
      <c r="E329" s="40"/>
      <c r="F329" s="40"/>
      <c r="G329" s="40"/>
      <c r="H329" s="40"/>
      <c r="I329" s="40"/>
      <c r="J329" s="40"/>
      <c r="K329" s="40"/>
      <c r="L329" s="40"/>
      <c r="M329" s="40"/>
      <c r="N329" s="40"/>
    </row>
    <row r="330" spans="1:14">
      <c r="A330" s="37"/>
      <c r="C330" s="39"/>
      <c r="D330" s="40"/>
      <c r="E330" s="40"/>
      <c r="F330" s="40"/>
      <c r="G330" s="40"/>
      <c r="H330" s="40"/>
      <c r="I330" s="40"/>
      <c r="J330" s="40"/>
      <c r="K330" s="40"/>
      <c r="L330" s="40"/>
      <c r="M330" s="40"/>
      <c r="N330" s="40"/>
    </row>
    <row r="331" spans="1:14">
      <c r="A331" s="37"/>
      <c r="C331" s="39"/>
      <c r="D331" s="40"/>
      <c r="E331" s="40"/>
      <c r="F331" s="40"/>
      <c r="G331" s="40"/>
      <c r="H331" s="40"/>
      <c r="I331" s="40"/>
      <c r="J331" s="40"/>
      <c r="K331" s="40"/>
      <c r="L331" s="40"/>
      <c r="M331" s="40"/>
      <c r="N331" s="40"/>
    </row>
    <row r="332" spans="1:14">
      <c r="A332" s="37"/>
      <c r="C332" s="39"/>
      <c r="D332" s="40"/>
      <c r="E332" s="40"/>
      <c r="F332" s="40"/>
      <c r="G332" s="40"/>
      <c r="H332" s="40"/>
      <c r="I332" s="40"/>
      <c r="J332" s="40"/>
      <c r="K332" s="40"/>
      <c r="L332" s="40"/>
      <c r="M332" s="40"/>
      <c r="N332" s="40"/>
    </row>
    <row r="333" spans="1:14">
      <c r="A333" s="37"/>
      <c r="C333" s="39"/>
      <c r="D333" s="40"/>
      <c r="E333" s="40"/>
      <c r="F333" s="40"/>
      <c r="G333" s="40"/>
      <c r="H333" s="40"/>
      <c r="I333" s="40"/>
      <c r="J333" s="40"/>
      <c r="K333" s="40"/>
      <c r="L333" s="40"/>
      <c r="M333" s="40"/>
      <c r="N333" s="40"/>
    </row>
    <row r="334" spans="1:14">
      <c r="A334" s="37"/>
      <c r="C334" s="39"/>
      <c r="D334" s="40"/>
      <c r="E334" s="40"/>
      <c r="F334" s="40"/>
      <c r="G334" s="40"/>
      <c r="H334" s="40"/>
      <c r="I334" s="40"/>
      <c r="J334" s="40"/>
      <c r="K334" s="40"/>
      <c r="L334" s="40"/>
      <c r="M334" s="40"/>
      <c r="N334" s="40"/>
    </row>
    <row r="335" spans="1:14">
      <c r="A335" s="37"/>
      <c r="C335" s="39"/>
      <c r="D335" s="40"/>
      <c r="E335" s="40"/>
      <c r="F335" s="40"/>
      <c r="G335" s="40"/>
      <c r="H335" s="40"/>
      <c r="I335" s="40"/>
      <c r="J335" s="40"/>
      <c r="K335" s="40"/>
      <c r="L335" s="40"/>
      <c r="M335" s="40"/>
      <c r="N335" s="40"/>
    </row>
    <row r="336" spans="1:14">
      <c r="A336" s="37"/>
      <c r="C336" s="39"/>
      <c r="D336" s="40"/>
      <c r="E336" s="40"/>
      <c r="F336" s="40"/>
      <c r="G336" s="40"/>
      <c r="H336" s="40"/>
      <c r="I336" s="40"/>
      <c r="J336" s="40"/>
      <c r="K336" s="40"/>
      <c r="L336" s="40"/>
      <c r="M336" s="40"/>
      <c r="N336" s="40"/>
    </row>
    <row r="337" spans="1:14">
      <c r="A337" s="37"/>
      <c r="C337" s="39"/>
      <c r="D337" s="40"/>
      <c r="E337" s="40"/>
      <c r="F337" s="40"/>
      <c r="G337" s="40"/>
      <c r="H337" s="40"/>
      <c r="I337" s="40"/>
      <c r="J337" s="40"/>
      <c r="K337" s="40"/>
      <c r="L337" s="40"/>
      <c r="M337" s="40"/>
      <c r="N337" s="40"/>
    </row>
    <row r="338" spans="1:14">
      <c r="A338" s="37"/>
      <c r="C338" s="39"/>
      <c r="D338" s="40"/>
      <c r="E338" s="40"/>
      <c r="F338" s="40"/>
      <c r="G338" s="40"/>
      <c r="H338" s="40"/>
      <c r="I338" s="40"/>
      <c r="J338" s="40"/>
      <c r="K338" s="40"/>
      <c r="L338" s="40"/>
      <c r="M338" s="40"/>
      <c r="N338" s="40"/>
    </row>
    <row r="339" spans="1:14">
      <c r="A339" s="37"/>
      <c r="C339" s="39"/>
      <c r="D339" s="40"/>
      <c r="E339" s="40"/>
      <c r="F339" s="40"/>
      <c r="G339" s="40"/>
      <c r="H339" s="40"/>
      <c r="I339" s="40"/>
      <c r="J339" s="40"/>
      <c r="K339" s="40"/>
      <c r="L339" s="40"/>
      <c r="M339" s="40"/>
      <c r="N339" s="40"/>
    </row>
    <row r="340" spans="1:14">
      <c r="A340" s="37"/>
      <c r="C340" s="39"/>
      <c r="D340" s="40"/>
      <c r="E340" s="40"/>
      <c r="F340" s="40"/>
      <c r="G340" s="40"/>
      <c r="H340" s="40"/>
      <c r="I340" s="40"/>
      <c r="J340" s="40"/>
      <c r="K340" s="40"/>
      <c r="L340" s="40"/>
      <c r="M340" s="40"/>
      <c r="N340" s="40"/>
    </row>
    <row r="341" spans="1:14">
      <c r="A341" s="37"/>
      <c r="C341" s="39"/>
      <c r="D341" s="40"/>
      <c r="E341" s="40"/>
      <c r="F341" s="40"/>
      <c r="G341" s="40"/>
      <c r="H341" s="40"/>
      <c r="I341" s="40"/>
      <c r="J341" s="40"/>
      <c r="K341" s="40"/>
      <c r="L341" s="40"/>
      <c r="M341" s="40"/>
      <c r="N341" s="40"/>
    </row>
    <row r="342" spans="1:14">
      <c r="A342" s="37"/>
      <c r="C342" s="39"/>
      <c r="D342" s="40"/>
      <c r="E342" s="40"/>
      <c r="F342" s="40"/>
      <c r="G342" s="40"/>
      <c r="H342" s="40"/>
      <c r="I342" s="40"/>
      <c r="J342" s="40"/>
      <c r="K342" s="40"/>
      <c r="L342" s="40"/>
      <c r="M342" s="40"/>
      <c r="N342" s="40"/>
    </row>
    <row r="343" spans="1:14">
      <c r="A343" s="37"/>
      <c r="C343" s="39"/>
      <c r="D343" s="40"/>
      <c r="E343" s="40"/>
      <c r="F343" s="40"/>
      <c r="G343" s="40"/>
      <c r="H343" s="40"/>
      <c r="I343" s="40"/>
      <c r="J343" s="40"/>
      <c r="K343" s="40"/>
      <c r="L343" s="40"/>
      <c r="M343" s="40"/>
      <c r="N343" s="40"/>
    </row>
    <row r="344" spans="1:14">
      <c r="A344" s="37"/>
      <c r="C344" s="39"/>
      <c r="D344" s="40"/>
      <c r="E344" s="40"/>
      <c r="F344" s="40"/>
      <c r="G344" s="40"/>
      <c r="H344" s="40"/>
      <c r="I344" s="40"/>
      <c r="J344" s="40"/>
      <c r="K344" s="40"/>
      <c r="L344" s="40"/>
      <c r="M344" s="40"/>
      <c r="N344" s="40"/>
    </row>
    <row r="345" spans="1:14">
      <c r="A345" s="37"/>
      <c r="C345" s="39"/>
      <c r="D345" s="40"/>
      <c r="E345" s="40"/>
      <c r="F345" s="40"/>
      <c r="G345" s="40"/>
      <c r="H345" s="40"/>
      <c r="I345" s="40"/>
      <c r="J345" s="40"/>
      <c r="K345" s="40"/>
      <c r="L345" s="40"/>
      <c r="M345" s="40"/>
      <c r="N345" s="40"/>
    </row>
    <row r="346" spans="1:14">
      <c r="A346" s="37"/>
      <c r="C346" s="39"/>
      <c r="D346" s="40"/>
      <c r="E346" s="40"/>
      <c r="F346" s="40"/>
      <c r="G346" s="40"/>
      <c r="H346" s="40"/>
      <c r="I346" s="40"/>
      <c r="J346" s="40"/>
      <c r="K346" s="40"/>
      <c r="L346" s="40"/>
      <c r="M346" s="40"/>
      <c r="N346" s="40"/>
    </row>
    <row r="347" spans="1:14">
      <c r="A347" s="37"/>
      <c r="C347" s="39"/>
      <c r="D347" s="40"/>
      <c r="E347" s="40"/>
      <c r="F347" s="40"/>
      <c r="G347" s="40"/>
      <c r="H347" s="40"/>
      <c r="I347" s="40"/>
      <c r="J347" s="40"/>
      <c r="K347" s="40"/>
      <c r="L347" s="40"/>
      <c r="M347" s="40"/>
      <c r="N347" s="40"/>
    </row>
    <row r="348" spans="1:14">
      <c r="A348" s="37"/>
      <c r="C348" s="39"/>
      <c r="D348" s="40"/>
      <c r="E348" s="40"/>
      <c r="F348" s="40"/>
      <c r="G348" s="40"/>
      <c r="H348" s="40"/>
      <c r="I348" s="40"/>
      <c r="J348" s="40"/>
      <c r="K348" s="40"/>
      <c r="L348" s="40"/>
      <c r="M348" s="40"/>
      <c r="N348" s="40"/>
    </row>
    <row r="349" spans="1:14">
      <c r="A349" s="37"/>
      <c r="C349" s="39"/>
      <c r="D349" s="40"/>
      <c r="E349" s="40"/>
      <c r="F349" s="40"/>
      <c r="G349" s="40"/>
      <c r="H349" s="40"/>
      <c r="I349" s="40"/>
      <c r="J349" s="40"/>
      <c r="K349" s="40"/>
      <c r="L349" s="40"/>
      <c r="M349" s="40"/>
      <c r="N349" s="40"/>
    </row>
    <row r="350" spans="1:14">
      <c r="A350" s="37"/>
      <c r="C350" s="39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</row>
    <row r="351" spans="1:14">
      <c r="A351" s="37"/>
      <c r="C351" s="39"/>
      <c r="D351" s="40"/>
      <c r="E351" s="40"/>
      <c r="F351" s="40"/>
      <c r="G351" s="40"/>
      <c r="H351" s="40"/>
      <c r="I351" s="40"/>
      <c r="J351" s="40"/>
      <c r="K351" s="40"/>
      <c r="L351" s="40"/>
      <c r="M351" s="40"/>
      <c r="N351" s="40"/>
    </row>
    <row r="352" spans="1:14">
      <c r="A352" s="37"/>
      <c r="C352" s="39"/>
      <c r="D352" s="40"/>
      <c r="E352" s="40"/>
      <c r="F352" s="40"/>
      <c r="G352" s="40"/>
      <c r="H352" s="40"/>
      <c r="I352" s="40"/>
      <c r="J352" s="40"/>
      <c r="K352" s="40"/>
      <c r="L352" s="40"/>
      <c r="M352" s="40"/>
      <c r="N352" s="40"/>
    </row>
    <row r="353" spans="1:14">
      <c r="A353" s="37"/>
      <c r="C353" s="39"/>
      <c r="D353" s="40"/>
      <c r="E353" s="40"/>
      <c r="F353" s="40"/>
      <c r="G353" s="40"/>
      <c r="H353" s="40"/>
      <c r="I353" s="40"/>
      <c r="J353" s="40"/>
      <c r="K353" s="40"/>
      <c r="L353" s="40"/>
      <c r="M353" s="40"/>
      <c r="N353" s="40"/>
    </row>
    <row r="354" spans="1:14">
      <c r="A354" s="37"/>
      <c r="C354" s="39"/>
      <c r="D354" s="40"/>
      <c r="E354" s="40"/>
      <c r="F354" s="40"/>
      <c r="G354" s="40"/>
      <c r="H354" s="40"/>
      <c r="I354" s="40"/>
      <c r="J354" s="40"/>
      <c r="K354" s="40"/>
      <c r="L354" s="40"/>
      <c r="M354" s="40"/>
      <c r="N354" s="40"/>
    </row>
    <row r="355" spans="1:14">
      <c r="A355" s="37"/>
      <c r="C355" s="39"/>
      <c r="D355" s="40"/>
      <c r="E355" s="40"/>
      <c r="F355" s="40"/>
      <c r="G355" s="40"/>
      <c r="H355" s="40"/>
      <c r="I355" s="40"/>
      <c r="J355" s="40"/>
      <c r="K355" s="40"/>
      <c r="L355" s="40"/>
      <c r="M355" s="40"/>
      <c r="N355" s="40"/>
    </row>
    <row r="356" spans="1:14">
      <c r="A356" s="37"/>
      <c r="C356" s="39"/>
      <c r="D356" s="40"/>
      <c r="E356" s="40"/>
      <c r="F356" s="40"/>
      <c r="G356" s="40"/>
      <c r="H356" s="40"/>
      <c r="I356" s="40"/>
      <c r="J356" s="40"/>
      <c r="K356" s="40"/>
      <c r="L356" s="40"/>
      <c r="M356" s="40"/>
      <c r="N356" s="40"/>
    </row>
    <row r="357" spans="1:14">
      <c r="A357" s="37"/>
      <c r="C357" s="39"/>
      <c r="D357" s="40"/>
      <c r="E357" s="40"/>
      <c r="F357" s="40"/>
      <c r="G357" s="40"/>
      <c r="H357" s="40"/>
      <c r="I357" s="40"/>
      <c r="J357" s="40"/>
      <c r="K357" s="40"/>
      <c r="L357" s="40"/>
      <c r="M357" s="40"/>
      <c r="N357" s="40"/>
    </row>
    <row r="358" spans="1:14">
      <c r="A358" s="37"/>
      <c r="C358" s="39"/>
      <c r="D358" s="40"/>
      <c r="E358" s="40"/>
      <c r="F358" s="40"/>
      <c r="G358" s="40"/>
      <c r="H358" s="40"/>
      <c r="I358" s="40"/>
      <c r="J358" s="40"/>
      <c r="K358" s="40"/>
      <c r="L358" s="40"/>
      <c r="M358" s="40"/>
      <c r="N358" s="40"/>
    </row>
    <row r="359" spans="1:14">
      <c r="A359" s="37"/>
      <c r="C359" s="39"/>
      <c r="D359" s="40"/>
      <c r="E359" s="40"/>
      <c r="F359" s="40"/>
      <c r="G359" s="40"/>
      <c r="H359" s="40"/>
      <c r="I359" s="40"/>
      <c r="J359" s="40"/>
      <c r="K359" s="40"/>
      <c r="L359" s="40"/>
      <c r="M359" s="40"/>
      <c r="N359" s="40"/>
    </row>
    <row r="360" spans="1:14">
      <c r="A360" s="37"/>
      <c r="C360" s="39"/>
      <c r="D360" s="40"/>
      <c r="E360" s="40"/>
      <c r="F360" s="40"/>
      <c r="G360" s="40"/>
      <c r="H360" s="40"/>
      <c r="I360" s="40"/>
      <c r="J360" s="40"/>
      <c r="K360" s="40"/>
      <c r="L360" s="40"/>
      <c r="M360" s="40"/>
      <c r="N360" s="40"/>
    </row>
    <row r="361" spans="1:14">
      <c r="A361" s="37"/>
      <c r="C361" s="39"/>
      <c r="D361" s="40"/>
      <c r="E361" s="40"/>
      <c r="F361" s="40"/>
      <c r="G361" s="40"/>
      <c r="H361" s="40"/>
      <c r="I361" s="40"/>
      <c r="J361" s="40"/>
      <c r="K361" s="40"/>
      <c r="L361" s="40"/>
      <c r="M361" s="40"/>
      <c r="N361" s="40"/>
    </row>
    <row r="362" spans="1:14">
      <c r="A362" s="37"/>
      <c r="C362" s="39"/>
      <c r="D362" s="40"/>
      <c r="E362" s="40"/>
      <c r="F362" s="40"/>
      <c r="G362" s="40"/>
      <c r="H362" s="40"/>
      <c r="I362" s="40"/>
      <c r="J362" s="40"/>
      <c r="K362" s="40"/>
      <c r="L362" s="40"/>
      <c r="M362" s="40"/>
      <c r="N362" s="40"/>
    </row>
    <row r="363" spans="1:14">
      <c r="A363" s="37"/>
      <c r="C363" s="39"/>
      <c r="D363" s="40"/>
      <c r="E363" s="40"/>
      <c r="F363" s="40"/>
      <c r="G363" s="40"/>
      <c r="H363" s="40"/>
      <c r="I363" s="40"/>
      <c r="J363" s="40"/>
      <c r="K363" s="40"/>
      <c r="L363" s="40"/>
      <c r="M363" s="40"/>
      <c r="N363" s="40"/>
    </row>
    <row r="364" spans="1:14">
      <c r="A364" s="37"/>
      <c r="C364" s="39"/>
      <c r="D364" s="40"/>
      <c r="E364" s="40"/>
      <c r="F364" s="40"/>
      <c r="G364" s="40"/>
      <c r="H364" s="40"/>
      <c r="I364" s="40"/>
      <c r="J364" s="40"/>
      <c r="K364" s="40"/>
      <c r="L364" s="40"/>
      <c r="M364" s="40"/>
      <c r="N364" s="40"/>
    </row>
    <row r="365" spans="1:14">
      <c r="A365" s="37"/>
      <c r="C365" s="39"/>
      <c r="D365" s="40"/>
      <c r="E365" s="40"/>
      <c r="F365" s="40"/>
      <c r="G365" s="40"/>
      <c r="H365" s="40"/>
      <c r="I365" s="40"/>
      <c r="J365" s="40"/>
      <c r="K365" s="40"/>
      <c r="L365" s="40"/>
      <c r="M365" s="40"/>
      <c r="N365" s="40"/>
    </row>
    <row r="366" spans="1:14">
      <c r="A366" s="37"/>
      <c r="C366" s="39"/>
      <c r="D366" s="40"/>
      <c r="E366" s="40"/>
      <c r="F366" s="40"/>
      <c r="G366" s="40"/>
      <c r="H366" s="40"/>
      <c r="I366" s="40"/>
      <c r="J366" s="40"/>
      <c r="K366" s="40"/>
      <c r="L366" s="40"/>
      <c r="M366" s="40"/>
      <c r="N366" s="40"/>
    </row>
    <row r="367" spans="1:14">
      <c r="A367" s="37"/>
      <c r="C367" s="39"/>
      <c r="D367" s="40"/>
      <c r="E367" s="40"/>
      <c r="F367" s="40"/>
      <c r="G367" s="40"/>
      <c r="H367" s="40"/>
      <c r="I367" s="40"/>
      <c r="J367" s="40"/>
      <c r="K367" s="40"/>
      <c r="L367" s="40"/>
      <c r="M367" s="40"/>
      <c r="N367" s="40"/>
    </row>
    <row r="368" spans="1:14">
      <c r="A368" s="37"/>
      <c r="C368" s="39"/>
      <c r="D368" s="40"/>
      <c r="E368" s="40"/>
      <c r="F368" s="40"/>
      <c r="G368" s="40"/>
      <c r="H368" s="40"/>
      <c r="I368" s="40"/>
      <c r="J368" s="40"/>
      <c r="K368" s="40"/>
      <c r="L368" s="40"/>
      <c r="M368" s="40"/>
      <c r="N368" s="40"/>
    </row>
    <row r="369" spans="1:14">
      <c r="A369" s="37"/>
      <c r="C369" s="39"/>
      <c r="D369" s="40"/>
      <c r="E369" s="40"/>
      <c r="F369" s="40"/>
      <c r="G369" s="40"/>
      <c r="H369" s="40"/>
      <c r="I369" s="40"/>
      <c r="J369" s="40"/>
      <c r="K369" s="40"/>
      <c r="L369" s="40"/>
      <c r="M369" s="40"/>
      <c r="N369" s="40"/>
    </row>
    <row r="370" spans="1:14">
      <c r="A370" s="37"/>
      <c r="C370" s="39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</row>
    <row r="371" spans="1:14">
      <c r="A371" s="37"/>
      <c r="C371" s="39"/>
      <c r="D371" s="40"/>
      <c r="E371" s="40"/>
      <c r="F371" s="40"/>
      <c r="G371" s="40"/>
      <c r="H371" s="40"/>
      <c r="I371" s="40"/>
      <c r="J371" s="40"/>
      <c r="K371" s="40"/>
      <c r="L371" s="40"/>
      <c r="M371" s="40"/>
      <c r="N371" s="40"/>
    </row>
    <row r="372" spans="1:14">
      <c r="A372" s="37"/>
      <c r="C372" s="39"/>
      <c r="D372" s="40"/>
      <c r="E372" s="40"/>
      <c r="F372" s="40"/>
      <c r="G372" s="40"/>
      <c r="H372" s="40"/>
      <c r="I372" s="40"/>
      <c r="J372" s="40"/>
      <c r="K372" s="40"/>
      <c r="L372" s="40"/>
      <c r="M372" s="40"/>
      <c r="N372" s="40"/>
    </row>
    <row r="373" spans="1:14">
      <c r="A373" s="37"/>
      <c r="C373" s="39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</row>
    <row r="374" spans="1:14">
      <c r="A374" s="37"/>
      <c r="C374" s="39"/>
      <c r="D374" s="40"/>
      <c r="E374" s="40"/>
      <c r="F374" s="40"/>
      <c r="G374" s="40"/>
      <c r="H374" s="40"/>
      <c r="I374" s="40"/>
      <c r="J374" s="40"/>
      <c r="K374" s="40"/>
      <c r="L374" s="40"/>
      <c r="M374" s="40"/>
      <c r="N374" s="40"/>
    </row>
    <row r="375" spans="1:14">
      <c r="A375" s="37"/>
      <c r="C375" s="39"/>
      <c r="D375" s="40"/>
      <c r="E375" s="40"/>
      <c r="F375" s="40"/>
      <c r="G375" s="40"/>
      <c r="H375" s="40"/>
      <c r="I375" s="40"/>
      <c r="J375" s="40"/>
      <c r="K375" s="40"/>
      <c r="L375" s="40"/>
      <c r="M375" s="40"/>
      <c r="N375" s="40"/>
    </row>
    <row r="376" spans="1:14">
      <c r="A376" s="37"/>
      <c r="C376" s="39"/>
      <c r="D376" s="40"/>
      <c r="E376" s="40"/>
      <c r="F376" s="40"/>
      <c r="G376" s="40"/>
      <c r="H376" s="40"/>
      <c r="I376" s="40"/>
      <c r="J376" s="40"/>
      <c r="K376" s="40"/>
      <c r="L376" s="40"/>
      <c r="M376" s="40"/>
      <c r="N376" s="40"/>
    </row>
    <row r="377" spans="1:14">
      <c r="A377" s="37"/>
      <c r="C377" s="39"/>
      <c r="D377" s="40"/>
      <c r="E377" s="40"/>
      <c r="F377" s="40"/>
      <c r="G377" s="40"/>
      <c r="H377" s="40"/>
      <c r="I377" s="40"/>
      <c r="J377" s="40"/>
      <c r="K377" s="40"/>
      <c r="L377" s="40"/>
      <c r="M377" s="40"/>
      <c r="N377" s="40"/>
    </row>
    <row r="378" spans="1:14">
      <c r="A378" s="37"/>
      <c r="C378" s="39"/>
      <c r="D378" s="40"/>
      <c r="E378" s="40"/>
      <c r="F378" s="40"/>
      <c r="G378" s="40"/>
      <c r="H378" s="40"/>
      <c r="I378" s="40"/>
      <c r="J378" s="40"/>
      <c r="K378" s="40"/>
      <c r="L378" s="40"/>
      <c r="M378" s="40"/>
      <c r="N378" s="40"/>
    </row>
  </sheetData>
  <mergeCells count="42">
    <mergeCell ref="M3:N3"/>
    <mergeCell ref="K121:M121"/>
    <mergeCell ref="C187:H187"/>
    <mergeCell ref="C239:H239"/>
    <mergeCell ref="A249:H251"/>
    <mergeCell ref="N110:N111"/>
    <mergeCell ref="H110:H111"/>
    <mergeCell ref="I110:I111"/>
    <mergeCell ref="J110:J111"/>
    <mergeCell ref="A110:C111"/>
    <mergeCell ref="D110:D111"/>
    <mergeCell ref="E110:E111"/>
    <mergeCell ref="F110:F111"/>
    <mergeCell ref="G110:G111"/>
    <mergeCell ref="K114:M114"/>
    <mergeCell ref="K115:M115"/>
    <mergeCell ref="K118:M118"/>
    <mergeCell ref="K117:M117"/>
    <mergeCell ref="K110:K111"/>
    <mergeCell ref="L110:L111"/>
    <mergeCell ref="M110:M111"/>
    <mergeCell ref="L16:L19"/>
    <mergeCell ref="F17:F19"/>
    <mergeCell ref="J17:J19"/>
    <mergeCell ref="N17:N19"/>
    <mergeCell ref="G18:G19"/>
    <mergeCell ref="O110:O111"/>
    <mergeCell ref="A6:N6"/>
    <mergeCell ref="A7:N7"/>
    <mergeCell ref="A8:N8"/>
    <mergeCell ref="A9:N9"/>
    <mergeCell ref="A10:N11"/>
    <mergeCell ref="A12:A19"/>
    <mergeCell ref="B12:B19"/>
    <mergeCell ref="C12:C19"/>
    <mergeCell ref="D12:D19"/>
    <mergeCell ref="E12:N12"/>
    <mergeCell ref="F13:L13"/>
    <mergeCell ref="G14:H14"/>
    <mergeCell ref="E15:E19"/>
    <mergeCell ref="M15:M19"/>
    <mergeCell ref="I16:I19"/>
  </mergeCells>
  <pageMargins left="0.70866141732283472" right="0.70866141732283472" top="0.74803149606299213" bottom="0.74803149606299213" header="0.31496062992125984" footer="0.31496062992125984"/>
  <pageSetup paperSize="9" scale="52" firstPageNumber="4" orientation="landscape" useFirstPageNumber="1" r:id="rId1"/>
  <headerFooter>
    <oddFooter>&amp;C&amp;P</oddFooter>
  </headerFooter>
  <rowBreaks count="5" manualBreakCount="5">
    <brk id="48" max="16383" man="1"/>
    <brk id="85" max="16383" man="1"/>
    <brk id="122" max="16383" man="1"/>
    <brk id="159" max="16383" man="1"/>
    <brk id="19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Uchwała Nr XIV/90/2015</dc:title>
  <dc:subject>Budżet na 2016 rok  - zał. Nr 2  - wydatki</dc:subject>
  <dc:creator>Genowefa Gniadek</dc:creator>
  <cp:lastModifiedBy>GenowefaG</cp:lastModifiedBy>
  <cp:lastPrinted>2016-02-24T11:27:14Z</cp:lastPrinted>
  <dcterms:created xsi:type="dcterms:W3CDTF">2011-09-13T09:57:08Z</dcterms:created>
  <dcterms:modified xsi:type="dcterms:W3CDTF">2016-02-26T07:08:25Z</dcterms:modified>
</cp:coreProperties>
</file>